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3"/>
  </bookViews>
  <sheets>
    <sheet name="1 Year Worksheet" sheetId="1" r:id="rId1"/>
    <sheet name="1 Year with Subcontract" sheetId="2" r:id="rId2"/>
    <sheet name="2 Year Worksheet" sheetId="3" r:id="rId3"/>
    <sheet name="3 Year Worksheet" sheetId="4" r:id="rId4"/>
    <sheet name="4 Year Worksheet" sheetId="5" r:id="rId5"/>
    <sheet name="5 Year Worksheet" sheetId="6" r:id="rId6"/>
    <sheet name="Sample" sheetId="7" r:id="rId7"/>
  </sheets>
  <definedNames>
    <definedName name="_xlnm.Print_Area" localSheetId="1">'1 Year with Subcontract'!$A$1:$H$59</definedName>
    <definedName name="_xlnm.Print_Area" localSheetId="0">'1 Year Worksheet'!$A$1:$H$45</definedName>
    <definedName name="_xlnm.Print_Area" localSheetId="2">'2 Year Worksheet'!$A$1:$J$63</definedName>
    <definedName name="_xlnm.Print_Area" localSheetId="3">'3 Year Worksheet'!$A$1:$L$63</definedName>
    <definedName name="_xlnm.Print_Area" localSheetId="4">'4 Year Worksheet'!$A$1:$N$63</definedName>
    <definedName name="_xlnm.Print_Area" localSheetId="5">'5 Year Worksheet'!$A$1:$P$63</definedName>
    <definedName name="_xlnm.Print_Area" localSheetId="6">'Sample'!$A$1:$P$65</definedName>
  </definedNames>
  <calcPr fullCalcOnLoad="1"/>
</workbook>
</file>

<file path=xl/sharedStrings.xml><?xml version="1.0" encoding="utf-8"?>
<sst xmlns="http://schemas.openxmlformats.org/spreadsheetml/2006/main" count="439" uniqueCount="85">
  <si>
    <t>Name</t>
  </si>
  <si>
    <t>Salary Requested</t>
  </si>
  <si>
    <t>% Effort</t>
  </si>
  <si>
    <t>PI:</t>
  </si>
  <si>
    <t>Agency:</t>
  </si>
  <si>
    <t>Deadline:</t>
  </si>
  <si>
    <t>Southern Illinois University School of Medicine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</si>
  <si>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Personnel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</si>
  <si>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Supplies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</si>
  <si>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Travel</t>
    </r>
  </si>
  <si>
    <t>Total Direct Costs</t>
  </si>
  <si>
    <t xml:space="preserve">Year 1 </t>
  </si>
  <si>
    <t>Equipment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</si>
  <si>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Equipment</t>
    </r>
  </si>
  <si>
    <t>Total Project Costs</t>
  </si>
  <si>
    <t>Year 3</t>
  </si>
  <si>
    <t>Year 4</t>
  </si>
  <si>
    <t>Year 5</t>
  </si>
  <si>
    <t>Co-PI</t>
  </si>
  <si>
    <t>Study Coordinator</t>
  </si>
  <si>
    <t>Researcher IV</t>
  </si>
  <si>
    <t>Freezer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</si>
  <si>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Consortium/Subcontract</t>
    </r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</si>
  <si>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Contractual</t>
    </r>
  </si>
  <si>
    <t>Supplies/Commodities</t>
  </si>
  <si>
    <t>Indirects</t>
  </si>
  <si>
    <t>Academic Base Salary</t>
  </si>
  <si>
    <t>Other Costs</t>
  </si>
  <si>
    <r>
      <rPr>
        <sz val="11"/>
        <rFont val="Arial"/>
        <family val="2"/>
      </rPr>
      <t xml:space="preserve">Subtotal </t>
    </r>
    <r>
      <rPr>
        <b/>
        <sz val="11"/>
        <rFont val="Arial"/>
        <family val="2"/>
      </rPr>
      <t>Other Costs</t>
    </r>
  </si>
  <si>
    <r>
      <t xml:space="preserve">Contractual </t>
    </r>
    <r>
      <rPr>
        <sz val="11"/>
        <rFont val="Arial"/>
        <family val="2"/>
      </rPr>
      <t>- for example: core facility costs, publication</t>
    </r>
  </si>
  <si>
    <r>
      <t xml:space="preserve">Travel </t>
    </r>
    <r>
      <rPr>
        <sz val="11"/>
        <rFont val="Arial"/>
        <family val="2"/>
      </rPr>
      <t>- list personnel, purpose, destination, and categorical cost calculation</t>
    </r>
  </si>
  <si>
    <t>Total Budget Request</t>
  </si>
  <si>
    <r>
      <t>Modified Total Direct Costs (MTDC)</t>
    </r>
    <r>
      <rPr>
        <b/>
        <sz val="11"/>
        <color indexed="10"/>
        <rFont val="Calibri"/>
        <family val="2"/>
      </rPr>
      <t>*</t>
    </r>
  </si>
  <si>
    <t>Consortia 1 Direct Costs</t>
  </si>
  <si>
    <t>Consortia 1 Indirect Costs</t>
  </si>
  <si>
    <t>Consortia 2 Direct Costs</t>
  </si>
  <si>
    <t>Consortia 2 Indirect Costs</t>
  </si>
  <si>
    <t>Consortia 3 Direct Costs</t>
  </si>
  <si>
    <t>Consortia 3 Indirect Costs</t>
  </si>
  <si>
    <t>Consortia 1 Total</t>
  </si>
  <si>
    <t>Consortia 2 Total</t>
  </si>
  <si>
    <t>Consortia 3 Total</t>
  </si>
  <si>
    <t>Organization</t>
  </si>
  <si>
    <t>MTDC Calculation</t>
  </si>
  <si>
    <t>Year 2</t>
  </si>
  <si>
    <t>Contact grants@siumed.edu for assistance or questions.</t>
  </si>
  <si>
    <t>Title:</t>
  </si>
  <si>
    <r>
      <t xml:space="preserve">Personnel </t>
    </r>
    <r>
      <rPr>
        <sz val="11"/>
        <rFont val="Arial"/>
        <family val="2"/>
      </rPr>
      <t>- List all SIU SOM employees with effort on this project.  Future year salary increases modified by inflation factor (3%).</t>
    </r>
  </si>
  <si>
    <t>Federal Budget Notes:</t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</si>
  <si>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The applicant should not include the consortium partner Indirect Costs (IDC) associated in calculating the $250,000 direct cost level for modular budget eligibility. Consortium IDC may be requested above the normal $250,000 direct cost limits.</t>
    </r>
  </si>
  <si>
    <t>Total Salary + Fringes</t>
  </si>
  <si>
    <t>Co-Investigator</t>
  </si>
  <si>
    <t>Glassware</t>
  </si>
  <si>
    <t>Animal costs</t>
  </si>
  <si>
    <t>Chemicals and reagents</t>
  </si>
  <si>
    <t>National Research Conference (PI, Atlanta, GA)</t>
  </si>
  <si>
    <t>Consortia 1:</t>
  </si>
  <si>
    <t>Consortia 2:</t>
  </si>
  <si>
    <t>Consortia 3:</t>
  </si>
  <si>
    <r>
      <t>Consortium/Subcontract Costs</t>
    </r>
    <r>
      <rPr>
        <sz val="11"/>
        <rFont val="Arial"/>
        <family val="2"/>
      </rPr>
      <t xml:space="preserve"> - List each subcontractor separately.</t>
    </r>
  </si>
  <si>
    <t>NIH</t>
  </si>
  <si>
    <t>Principal Investigator (PI)</t>
  </si>
  <si>
    <t>University of California</t>
  </si>
  <si>
    <t>University of Illinois</t>
  </si>
  <si>
    <t>Full Application Title</t>
  </si>
  <si>
    <t>Principal Investigator, PhD, MD</t>
  </si>
  <si>
    <r>
      <t>Consortium/Subcontract Costs</t>
    </r>
    <r>
      <rPr>
        <sz val="11"/>
        <rFont val="Arial"/>
        <family val="2"/>
      </rPr>
      <t xml:space="preserve"> - list each subcontractor separately</t>
    </r>
  </si>
  <si>
    <r>
      <t xml:space="preserve">Personnel </t>
    </r>
    <r>
      <rPr>
        <sz val="11"/>
        <rFont val="Arial"/>
        <family val="2"/>
      </rPr>
      <t>- List all SIU SOM employees with effort on this project.  Future year salary increases modified by inflation factor (3%). Individuals at the NIH cap cannot include inflation increases.</t>
    </r>
  </si>
  <si>
    <t>Conference registration fees (PI, Co-PI, annual meeting)</t>
  </si>
  <si>
    <t>GRADUATE STUDENT - 50% FTE</t>
  </si>
  <si>
    <t>POST DOC - 37.5% fringe rate</t>
  </si>
  <si>
    <t>Total Direct Costs less Consortium F&amp;A</t>
  </si>
  <si>
    <t>Publications</t>
  </si>
  <si>
    <t xml:space="preserve">PROJECT DATES: </t>
  </si>
  <si>
    <r>
      <t>Total Direct Costs less Consortium IDC</t>
    </r>
    <r>
      <rPr>
        <sz val="11"/>
        <rFont val="Calibri"/>
        <family val="2"/>
      </rPr>
      <t>²</t>
    </r>
  </si>
  <si>
    <t>Modified Total Direct Costs (MTDC)</t>
  </si>
  <si>
    <t>App Title:</t>
  </si>
  <si>
    <t>Center for Clinical Research (Stats)</t>
  </si>
  <si>
    <t>Flow Cytometry</t>
  </si>
  <si>
    <t>Last Updated: 2/11/20</t>
  </si>
  <si>
    <t>Fringes @ 48.8%</t>
  </si>
  <si>
    <t>1) NIH Executive Level II salary cap = $199,300 as of January 3, 2021</t>
  </si>
  <si>
    <t>Last Updated: 2/8/21</t>
  </si>
  <si>
    <t>Fringes @ 50.8%</t>
  </si>
  <si>
    <t>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</si>
</sst>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Calibri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sz val="10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FE0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double"/>
    </border>
    <border>
      <left/>
      <right style="thin"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dashDotDot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dashDotDot"/>
      <bottom/>
    </border>
    <border>
      <left/>
      <right style="thin"/>
      <top/>
      <bottom style="dashDotDot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dashDot"/>
    </border>
    <border>
      <left/>
      <right style="thin"/>
      <top/>
      <bottom style="dashDot"/>
    </border>
    <border>
      <left style="thin"/>
      <right/>
      <top style="dashDotDot"/>
      <bottom/>
    </border>
    <border>
      <left/>
      <right/>
      <top style="dashDotDot"/>
      <bottom/>
    </border>
    <border>
      <left style="thin"/>
      <right/>
      <top/>
      <bottom style="dashDotDot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dashDotDot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5" fillId="0" borderId="10" xfId="55" applyNumberFormat="1" applyFont="1" applyBorder="1">
      <alignment/>
      <protection/>
    </xf>
    <xf numFmtId="164" fontId="5" fillId="0" borderId="11" xfId="55" applyNumberFormat="1" applyFont="1" applyFill="1" applyBorder="1">
      <alignment/>
      <protection/>
    </xf>
    <xf numFmtId="0" fontId="0" fillId="0" borderId="12" xfId="55" applyFont="1" applyBorder="1" applyAlignment="1">
      <alignment horizontal="center" vertical="center" wrapText="1"/>
      <protection/>
    </xf>
    <xf numFmtId="37" fontId="0" fillId="0" borderId="13" xfId="55" applyNumberFormat="1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center" vertical="center" wrapText="1"/>
      <protection/>
    </xf>
    <xf numFmtId="164" fontId="5" fillId="0" borderId="14" xfId="55" applyNumberFormat="1" applyFont="1" applyBorder="1">
      <alignment/>
      <protection/>
    </xf>
    <xf numFmtId="164" fontId="5" fillId="0" borderId="15" xfId="0" applyNumberFormat="1" applyFont="1" applyBorder="1" applyAlignment="1">
      <alignment/>
    </xf>
    <xf numFmtId="164" fontId="5" fillId="33" borderId="16" xfId="55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34" borderId="11" xfId="55" applyNumberFormat="1" applyFont="1" applyFill="1" applyBorder="1">
      <alignment/>
      <protection/>
    </xf>
    <xf numFmtId="164" fontId="5" fillId="34" borderId="19" xfId="0" applyNumberFormat="1" applyFont="1" applyFill="1" applyBorder="1" applyAlignment="1">
      <alignment/>
    </xf>
    <xf numFmtId="0" fontId="4" fillId="0" borderId="11" xfId="55" applyFont="1" applyFill="1" applyBorder="1">
      <alignment/>
      <protection/>
    </xf>
    <xf numFmtId="5" fontId="4" fillId="0" borderId="20" xfId="55" applyNumberFormat="1" applyFont="1" applyFill="1" applyBorder="1" applyProtection="1">
      <alignment/>
      <protection locked="0"/>
    </xf>
    <xf numFmtId="5" fontId="4" fillId="0" borderId="0" xfId="55" applyNumberFormat="1" applyFont="1" applyFill="1" applyBorder="1" applyProtection="1">
      <alignment/>
      <protection locked="0"/>
    </xf>
    <xf numFmtId="5" fontId="4" fillId="0" borderId="15" xfId="55" applyNumberFormat="1" applyFont="1" applyFill="1" applyBorder="1">
      <alignment/>
      <protection/>
    </xf>
    <xf numFmtId="5" fontId="4" fillId="0" borderId="21" xfId="55" applyNumberFormat="1" applyFont="1" applyFill="1" applyBorder="1" applyProtection="1">
      <alignment/>
      <protection locked="0"/>
    </xf>
    <xf numFmtId="164" fontId="4" fillId="0" borderId="15" xfId="55" applyNumberFormat="1" applyFont="1" applyFill="1" applyBorder="1">
      <alignment/>
      <protection/>
    </xf>
    <xf numFmtId="164" fontId="4" fillId="0" borderId="15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15" xfId="0" applyNumberFormat="1" applyFont="1" applyFill="1" applyBorder="1" applyAlignment="1">
      <alignment/>
    </xf>
    <xf numFmtId="10" fontId="5" fillId="35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0" fillId="0" borderId="11" xfId="55" applyFont="1" applyBorder="1" applyAlignment="1">
      <alignment horizontal="center" vertical="center" wrapText="1"/>
      <protection/>
    </xf>
    <xf numFmtId="37" fontId="0" fillId="0" borderId="10" xfId="55" applyNumberFormat="1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164" fontId="48" fillId="0" borderId="22" xfId="55" applyNumberFormat="1" applyFont="1" applyFill="1" applyBorder="1">
      <alignment/>
      <protection/>
    </xf>
    <xf numFmtId="164" fontId="4" fillId="0" borderId="24" xfId="55" applyNumberFormat="1" applyFont="1" applyFill="1" applyBorder="1" applyProtection="1">
      <alignment/>
      <protection locked="0"/>
    </xf>
    <xf numFmtId="0" fontId="49" fillId="0" borderId="0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4" fillId="0" borderId="16" xfId="0" applyNumberFormat="1" applyFon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9" fontId="4" fillId="0" borderId="16" xfId="58" applyNumberFormat="1" applyFont="1" applyFill="1" applyBorder="1" applyAlignment="1" applyProtection="1">
      <alignment/>
      <protection locked="0"/>
    </xf>
    <xf numFmtId="164" fontId="4" fillId="0" borderId="23" xfId="55" applyNumberFormat="1" applyFont="1" applyFill="1" applyBorder="1" applyProtection="1">
      <alignment/>
      <protection locked="0"/>
    </xf>
    <xf numFmtId="5" fontId="4" fillId="0" borderId="26" xfId="55" applyNumberFormat="1" applyFont="1" applyFill="1" applyBorder="1" applyProtection="1">
      <alignment/>
      <protection locked="0"/>
    </xf>
    <xf numFmtId="5" fontId="4" fillId="0" borderId="23" xfId="55" applyNumberFormat="1" applyFont="1" applyFill="1" applyBorder="1" applyProtection="1">
      <alignment/>
      <protection locked="0"/>
    </xf>
    <xf numFmtId="9" fontId="4" fillId="0" borderId="15" xfId="58" applyNumberFormat="1" applyFont="1" applyFill="1" applyBorder="1" applyAlignment="1" applyProtection="1">
      <alignment/>
      <protection locked="0"/>
    </xf>
    <xf numFmtId="164" fontId="4" fillId="0" borderId="22" xfId="55" applyNumberFormat="1" applyFont="1" applyFill="1" applyBorder="1" applyProtection="1">
      <alignment/>
      <protection locked="0"/>
    </xf>
    <xf numFmtId="3" fontId="50" fillId="0" borderId="0" xfId="0" applyNumberFormat="1" applyFont="1" applyAlignment="1">
      <alignment/>
    </xf>
    <xf numFmtId="3" fontId="50" fillId="0" borderId="20" xfId="0" applyNumberFormat="1" applyFont="1" applyBorder="1" applyAlignment="1">
      <alignment wrapText="1"/>
    </xf>
    <xf numFmtId="164" fontId="4" fillId="0" borderId="22" xfId="0" applyNumberFormat="1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4" fillId="5" borderId="0" xfId="0" applyFont="1" applyFill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9" fontId="4" fillId="0" borderId="12" xfId="58" applyNumberFormat="1" applyFont="1" applyFill="1" applyBorder="1" applyAlignment="1" applyProtection="1">
      <alignment/>
      <protection locked="0"/>
    </xf>
    <xf numFmtId="164" fontId="4" fillId="0" borderId="12" xfId="0" applyNumberFormat="1" applyFont="1" applyBorder="1" applyAlignment="1">
      <alignment/>
    </xf>
    <xf numFmtId="164" fontId="5" fillId="34" borderId="27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 horizontal="right"/>
    </xf>
    <xf numFmtId="16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4" fillId="0" borderId="22" xfId="0" applyNumberFormat="1" applyFont="1" applyFill="1" applyBorder="1" applyAlignment="1">
      <alignment horizontal="right"/>
    </xf>
    <xf numFmtId="0" fontId="5" fillId="36" borderId="14" xfId="55" applyFont="1" applyFill="1" applyBorder="1" applyAlignment="1">
      <alignment horizontal="center" vertical="center" wrapText="1"/>
      <protection/>
    </xf>
    <xf numFmtId="0" fontId="5" fillId="36" borderId="28" xfId="55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5" fillId="5" borderId="0" xfId="55" applyFont="1" applyFill="1" applyBorder="1" applyAlignment="1">
      <alignment horizontal="right"/>
      <protection/>
    </xf>
    <xf numFmtId="0" fontId="5" fillId="5" borderId="0" xfId="55" applyFont="1" applyFill="1" applyAlignment="1">
      <alignment horizontal="right"/>
      <protection/>
    </xf>
    <xf numFmtId="0" fontId="4" fillId="5" borderId="0" xfId="55" applyFont="1" applyFill="1">
      <alignment/>
      <protection/>
    </xf>
    <xf numFmtId="0" fontId="2" fillId="0" borderId="0" xfId="55" applyFont="1">
      <alignment/>
      <protection/>
    </xf>
    <xf numFmtId="37" fontId="0" fillId="0" borderId="26" xfId="55" applyNumberFormat="1" applyFont="1" applyBorder="1" applyAlignment="1">
      <alignment horizontal="center" vertical="center" wrapText="1"/>
      <protection/>
    </xf>
    <xf numFmtId="5" fontId="4" fillId="0" borderId="29" xfId="55" applyNumberFormat="1" applyFont="1" applyFill="1" applyBorder="1" applyProtection="1">
      <alignment/>
      <protection locked="0"/>
    </xf>
    <xf numFmtId="0" fontId="0" fillId="0" borderId="0" xfId="55" applyFont="1">
      <alignment/>
      <protection/>
    </xf>
    <xf numFmtId="164" fontId="0" fillId="0" borderId="0" xfId="55" applyNumberFormat="1">
      <alignment/>
      <protection/>
    </xf>
    <xf numFmtId="0" fontId="5" fillId="37" borderId="23" xfId="55" applyFont="1" applyFill="1" applyBorder="1" applyAlignment="1">
      <alignment horizontal="left"/>
      <protection/>
    </xf>
    <xf numFmtId="164" fontId="50" fillId="0" borderId="0" xfId="55" applyNumberFormat="1" applyFont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22" xfId="55" applyFont="1" applyFill="1" applyBorder="1" applyAlignment="1">
      <alignment horizontal="left"/>
      <protection/>
    </xf>
    <xf numFmtId="0" fontId="5" fillId="33" borderId="15" xfId="55" applyFont="1" applyFill="1" applyBorder="1">
      <alignment/>
      <protection/>
    </xf>
    <xf numFmtId="0" fontId="50" fillId="0" borderId="0" xfId="55" applyFont="1">
      <alignment/>
      <protection/>
    </xf>
    <xf numFmtId="164" fontId="4" fillId="0" borderId="15" xfId="55" applyNumberFormat="1" applyFont="1" applyBorder="1">
      <alignment/>
      <protection/>
    </xf>
    <xf numFmtId="0" fontId="51" fillId="0" borderId="0" xfId="55" applyFont="1">
      <alignment/>
      <protection/>
    </xf>
    <xf numFmtId="164" fontId="5" fillId="0" borderId="11" xfId="55" applyNumberFormat="1" applyFont="1" applyBorder="1">
      <alignment/>
      <protection/>
    </xf>
    <xf numFmtId="0" fontId="5" fillId="33" borderId="0" xfId="55" applyFont="1" applyFill="1" applyBorder="1" applyAlignment="1">
      <alignment wrapText="1"/>
      <protection/>
    </xf>
    <xf numFmtId="0" fontId="5" fillId="33" borderId="22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/>
      <protection/>
    </xf>
    <xf numFmtId="0" fontId="0" fillId="0" borderId="0" xfId="55" applyFill="1">
      <alignment/>
      <protection/>
    </xf>
    <xf numFmtId="164" fontId="4" fillId="0" borderId="16" xfId="55" applyNumberFormat="1" applyFont="1" applyFill="1" applyBorder="1" applyAlignment="1">
      <alignment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55" applyFont="1" applyFill="1" applyBorder="1" applyAlignment="1">
      <alignment/>
      <protection/>
    </xf>
    <xf numFmtId="164" fontId="4" fillId="0" borderId="15" xfId="55" applyNumberFormat="1" applyFont="1" applyFill="1" applyBorder="1" applyAlignment="1">
      <alignment/>
      <protection/>
    </xf>
    <xf numFmtId="164" fontId="5" fillId="0" borderId="25" xfId="55" applyNumberFormat="1" applyFont="1" applyFill="1" applyBorder="1" applyAlignment="1">
      <alignment/>
      <protection/>
    </xf>
    <xf numFmtId="164" fontId="10" fillId="0" borderId="12" xfId="55" applyNumberFormat="1" applyFont="1" applyFill="1" applyBorder="1" applyAlignment="1">
      <alignment/>
      <protection/>
    </xf>
    <xf numFmtId="164" fontId="10" fillId="0" borderId="0" xfId="55" applyNumberFormat="1" applyFont="1" applyFill="1" applyBorder="1" applyAlignment="1">
      <alignment/>
      <protection/>
    </xf>
    <xf numFmtId="0" fontId="0" fillId="0" borderId="0" xfId="55" applyBorder="1">
      <alignment/>
      <protection/>
    </xf>
    <xf numFmtId="164" fontId="5" fillId="0" borderId="12" xfId="55" applyNumberFormat="1" applyFont="1" applyBorder="1">
      <alignment/>
      <protection/>
    </xf>
    <xf numFmtId="0" fontId="4" fillId="0" borderId="0" xfId="55" applyFont="1" applyBorder="1" applyAlignment="1">
      <alignment/>
      <protection/>
    </xf>
    <xf numFmtId="164" fontId="4" fillId="0" borderId="0" xfId="55" applyNumberFormat="1" applyFont="1" applyBorder="1" applyAlignment="1">
      <alignment/>
      <protection/>
    </xf>
    <xf numFmtId="0" fontId="49" fillId="0" borderId="0" xfId="55" applyFont="1" applyBorder="1" applyAlignment="1">
      <alignment/>
      <protection/>
    </xf>
    <xf numFmtId="0" fontId="49" fillId="0" borderId="20" xfId="55" applyFont="1" applyBorder="1" applyAlignment="1">
      <alignment/>
      <protection/>
    </xf>
    <xf numFmtId="164" fontId="4" fillId="0" borderId="22" xfId="55" applyNumberFormat="1" applyFont="1" applyBorder="1">
      <alignment/>
      <protection/>
    </xf>
    <xf numFmtId="164" fontId="5" fillId="0" borderId="17" xfId="55" applyNumberFormat="1" applyFont="1" applyFill="1" applyBorder="1">
      <alignment/>
      <protection/>
    </xf>
    <xf numFmtId="164" fontId="5" fillId="34" borderId="27" xfId="55" applyNumberFormat="1" applyFont="1" applyFill="1" applyBorder="1" applyAlignment="1">
      <alignment/>
      <protection/>
    </xf>
    <xf numFmtId="0" fontId="5" fillId="6" borderId="0" xfId="55" applyFont="1" applyFill="1" applyBorder="1" applyAlignment="1">
      <alignment horizontal="right"/>
      <protection/>
    </xf>
    <xf numFmtId="164" fontId="5" fillId="6" borderId="30" xfId="55" applyNumberFormat="1" applyFont="1" applyFill="1" applyBorder="1" applyAlignment="1">
      <alignment/>
      <protection/>
    </xf>
    <xf numFmtId="164" fontId="5" fillId="0" borderId="15" xfId="55" applyNumberFormat="1" applyFont="1" applyBorder="1" applyAlignment="1">
      <alignment/>
      <protection/>
    </xf>
    <xf numFmtId="10" fontId="5" fillId="35" borderId="0" xfId="55" applyNumberFormat="1" applyFont="1" applyFill="1" applyBorder="1" applyAlignment="1">
      <alignment horizontal="right"/>
      <protection/>
    </xf>
    <xf numFmtId="164" fontId="5" fillId="0" borderId="18" xfId="55" applyNumberFormat="1" applyFont="1" applyBorder="1">
      <alignment/>
      <protection/>
    </xf>
    <xf numFmtId="0" fontId="4" fillId="0" borderId="0" xfId="55" applyFont="1" applyAlignment="1">
      <alignment vertical="center"/>
      <protection/>
    </xf>
    <xf numFmtId="0" fontId="4" fillId="0" borderId="0" xfId="55" applyFont="1">
      <alignment/>
      <protection/>
    </xf>
    <xf numFmtId="14" fontId="5" fillId="0" borderId="0" xfId="55" applyNumberFormat="1" applyFont="1" applyAlignment="1">
      <alignment/>
      <protection/>
    </xf>
    <xf numFmtId="164" fontId="51" fillId="0" borderId="0" xfId="55" applyNumberFormat="1" applyFont="1" applyFill="1">
      <alignment/>
      <protection/>
    </xf>
    <xf numFmtId="164" fontId="51" fillId="0" borderId="0" xfId="55" applyNumberFormat="1" applyFont="1">
      <alignment/>
      <protection/>
    </xf>
    <xf numFmtId="164" fontId="50" fillId="0" borderId="20" xfId="0" applyNumberFormat="1" applyFont="1" applyBorder="1" applyAlignment="1">
      <alignment wrapText="1"/>
    </xf>
    <xf numFmtId="16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0" fillId="0" borderId="0" xfId="0" applyNumberFormat="1" applyAlignment="1">
      <alignment/>
    </xf>
    <xf numFmtId="164" fontId="52" fillId="0" borderId="0" xfId="0" applyNumberFormat="1" applyFont="1" applyAlignment="1">
      <alignment/>
    </xf>
    <xf numFmtId="164" fontId="4" fillId="0" borderId="12" xfId="55" applyNumberFormat="1" applyFont="1" applyBorder="1">
      <alignment/>
      <protection/>
    </xf>
    <xf numFmtId="164" fontId="4" fillId="0" borderId="29" xfId="55" applyNumberFormat="1" applyFont="1" applyFill="1" applyBorder="1" applyAlignment="1">
      <alignment/>
      <protection/>
    </xf>
    <xf numFmtId="164" fontId="4" fillId="0" borderId="22" xfId="55" applyNumberFormat="1" applyFont="1" applyFill="1" applyBorder="1" applyAlignment="1">
      <alignment/>
      <protection/>
    </xf>
    <xf numFmtId="164" fontId="5" fillId="0" borderId="31" xfId="55" applyNumberFormat="1" applyFont="1" applyFill="1" applyBorder="1" applyAlignment="1">
      <alignment/>
      <protection/>
    </xf>
    <xf numFmtId="164" fontId="10" fillId="0" borderId="22" xfId="55" applyNumberFormat="1" applyFont="1" applyFill="1" applyBorder="1" applyAlignment="1">
      <alignment/>
      <protection/>
    </xf>
    <xf numFmtId="164" fontId="4" fillId="0" borderId="32" xfId="55" applyNumberFormat="1" applyFont="1" applyFill="1" applyBorder="1" applyAlignment="1">
      <alignment/>
      <protection/>
    </xf>
    <xf numFmtId="164" fontId="5" fillId="0" borderId="15" xfId="55" applyNumberFormat="1" applyFont="1" applyBorder="1">
      <alignment/>
      <protection/>
    </xf>
    <xf numFmtId="3" fontId="50" fillId="0" borderId="0" xfId="55" applyNumberFormat="1" applyFont="1">
      <alignment/>
      <protection/>
    </xf>
    <xf numFmtId="164" fontId="4" fillId="0" borderId="19" xfId="55" applyNumberFormat="1" applyFont="1" applyFill="1" applyBorder="1" applyAlignment="1">
      <alignment/>
      <protection/>
    </xf>
    <xf numFmtId="5" fontId="4" fillId="0" borderId="13" xfId="55" applyNumberFormat="1" applyFont="1" applyFill="1" applyBorder="1" applyProtection="1">
      <alignment/>
      <protection locked="0"/>
    </xf>
    <xf numFmtId="0" fontId="5" fillId="5" borderId="0" xfId="55" applyFont="1" applyFill="1" applyBorder="1" applyAlignment="1">
      <alignment/>
      <protection/>
    </xf>
    <xf numFmtId="0" fontId="4" fillId="0" borderId="0" xfId="55" applyFont="1" applyFill="1" applyAlignment="1">
      <alignment vertical="center" wrapText="1"/>
      <protection/>
    </xf>
    <xf numFmtId="0" fontId="5" fillId="13" borderId="0" xfId="55" applyFont="1" applyFill="1" applyAlignment="1">
      <alignment horizontal="right"/>
      <protection/>
    </xf>
    <xf numFmtId="0" fontId="4" fillId="13" borderId="0" xfId="55" applyFont="1" applyFill="1">
      <alignment/>
      <protection/>
    </xf>
    <xf numFmtId="0" fontId="4" fillId="0" borderId="0" xfId="55" applyFont="1" applyFill="1" applyAlignment="1">
      <alignment horizontal="left" vertical="center" wrapText="1"/>
      <protection/>
    </xf>
    <xf numFmtId="0" fontId="5" fillId="0" borderId="1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0" fontId="5" fillId="33" borderId="26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horizontal="left"/>
      <protection locked="0"/>
    </xf>
    <xf numFmtId="164" fontId="4" fillId="0" borderId="13" xfId="0" applyNumberFormat="1" applyFont="1" applyFill="1" applyBorder="1" applyAlignment="1" applyProtection="1">
      <alignment horizontal="right"/>
      <protection locked="0"/>
    </xf>
    <xf numFmtId="16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5" fillId="36" borderId="26" xfId="0" applyFont="1" applyFill="1" applyBorder="1" applyAlignment="1">
      <alignment horizontal="left" wrapText="1"/>
    </xf>
    <xf numFmtId="0" fontId="5" fillId="36" borderId="23" xfId="0" applyFont="1" applyFill="1" applyBorder="1" applyAlignment="1">
      <alignment horizontal="left" wrapText="1"/>
    </xf>
    <xf numFmtId="0" fontId="5" fillId="36" borderId="29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0" fontId="4" fillId="0" borderId="20" xfId="55" applyFont="1" applyFill="1" applyBorder="1" applyAlignment="1" applyProtection="1">
      <alignment/>
      <protection locked="0"/>
    </xf>
    <xf numFmtId="0" fontId="4" fillId="0" borderId="0" xfId="55" applyFont="1" applyFill="1" applyBorder="1" applyAlignment="1" applyProtection="1">
      <alignment/>
      <protection locked="0"/>
    </xf>
    <xf numFmtId="0" fontId="4" fillId="0" borderId="22" xfId="55" applyFont="1" applyFill="1" applyBorder="1" applyAlignment="1" applyProtection="1">
      <alignment/>
      <protection locked="0"/>
    </xf>
    <xf numFmtId="0" fontId="0" fillId="0" borderId="10" xfId="55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28" xfId="55" applyFont="1" applyBorder="1" applyAlignment="1">
      <alignment horizontal="center" vertical="center"/>
      <protection/>
    </xf>
    <xf numFmtId="0" fontId="4" fillId="0" borderId="26" xfId="55" applyFont="1" applyFill="1" applyBorder="1" applyAlignment="1" applyProtection="1">
      <alignment/>
      <protection locked="0"/>
    </xf>
    <xf numFmtId="0" fontId="4" fillId="0" borderId="23" xfId="55" applyFont="1" applyFill="1" applyBorder="1" applyAlignment="1" applyProtection="1">
      <alignment/>
      <protection locked="0"/>
    </xf>
    <xf numFmtId="0" fontId="4" fillId="0" borderId="29" xfId="55" applyFont="1" applyFill="1" applyBorder="1" applyAlignment="1" applyProtection="1">
      <alignment/>
      <protection locked="0"/>
    </xf>
    <xf numFmtId="0" fontId="4" fillId="0" borderId="20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4" fillId="0" borderId="22" xfId="55" applyFont="1" applyBorder="1" applyAlignment="1">
      <alignment horizontal="left"/>
      <protection/>
    </xf>
    <xf numFmtId="164" fontId="4" fillId="0" borderId="20" xfId="55" applyNumberFormat="1" applyFont="1" applyBorder="1" applyAlignment="1">
      <alignment horizontal="right"/>
      <protection/>
    </xf>
    <xf numFmtId="164" fontId="4" fillId="0" borderId="22" xfId="55" applyNumberFormat="1" applyFont="1" applyBorder="1" applyAlignment="1">
      <alignment horizontal="right"/>
      <protection/>
    </xf>
    <xf numFmtId="0" fontId="5" fillId="37" borderId="26" xfId="0" applyFont="1" applyFill="1" applyBorder="1" applyAlignment="1">
      <alignment horizontal="left"/>
    </xf>
    <xf numFmtId="0" fontId="5" fillId="37" borderId="23" xfId="0" applyFont="1" applyFill="1" applyBorder="1" applyAlignment="1">
      <alignment horizontal="left"/>
    </xf>
    <xf numFmtId="0" fontId="4" fillId="35" borderId="13" xfId="55" applyFont="1" applyFill="1" applyBorder="1" applyAlignment="1" applyProtection="1">
      <alignment/>
      <protection locked="0"/>
    </xf>
    <xf numFmtId="0" fontId="4" fillId="35" borderId="21" xfId="55" applyFont="1" applyFill="1" applyBorder="1" applyAlignment="1" applyProtection="1">
      <alignment/>
      <protection locked="0"/>
    </xf>
    <xf numFmtId="0" fontId="4" fillId="35" borderId="24" xfId="55" applyFont="1" applyFill="1" applyBorder="1" applyAlignment="1" applyProtection="1">
      <alignment/>
      <protection locked="0"/>
    </xf>
    <xf numFmtId="0" fontId="5" fillId="0" borderId="10" xfId="55" applyFont="1" applyBorder="1" applyAlignment="1">
      <alignment horizontal="right"/>
      <protection/>
    </xf>
    <xf numFmtId="0" fontId="5" fillId="0" borderId="14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5" fillId="34" borderId="10" xfId="55" applyFont="1" applyFill="1" applyBorder="1" applyAlignment="1">
      <alignment horizontal="right"/>
      <protection/>
    </xf>
    <xf numFmtId="0" fontId="5" fillId="34" borderId="14" xfId="55" applyFont="1" applyFill="1" applyBorder="1" applyAlignment="1">
      <alignment horizontal="right"/>
      <protection/>
    </xf>
    <xf numFmtId="0" fontId="5" fillId="34" borderId="28" xfId="55" applyFont="1" applyFill="1" applyBorder="1" applyAlignment="1">
      <alignment horizontal="right"/>
      <protection/>
    </xf>
    <xf numFmtId="164" fontId="5" fillId="34" borderId="10" xfId="55" applyNumberFormat="1" applyFont="1" applyFill="1" applyBorder="1" applyAlignment="1">
      <alignment horizontal="right"/>
      <protection/>
    </xf>
    <xf numFmtId="0" fontId="4" fillId="35" borderId="20" xfId="55" applyFont="1" applyFill="1" applyBorder="1" applyAlignment="1" applyProtection="1">
      <alignment/>
      <protection locked="0"/>
    </xf>
    <xf numFmtId="0" fontId="4" fillId="35" borderId="0" xfId="55" applyFont="1" applyFill="1" applyBorder="1" applyAlignment="1" applyProtection="1">
      <alignment/>
      <protection locked="0"/>
    </xf>
    <xf numFmtId="0" fontId="4" fillId="35" borderId="22" xfId="55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165" fontId="5" fillId="5" borderId="14" xfId="0" applyNumberFormat="1" applyFont="1" applyFill="1" applyBorder="1" applyAlignment="1">
      <alignment horizontal="left"/>
    </xf>
    <xf numFmtId="0" fontId="4" fillId="0" borderId="0" xfId="55" applyFont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37" fontId="5" fillId="0" borderId="10" xfId="55" applyNumberFormat="1" applyFont="1" applyBorder="1" applyAlignment="1">
      <alignment horizontal="center" vertical="center"/>
      <protection/>
    </xf>
    <xf numFmtId="0" fontId="5" fillId="0" borderId="14" xfId="55" applyFont="1" applyBorder="1" applyAlignment="1">
      <alignment vertical="center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0" fontId="5" fillId="34" borderId="12" xfId="55" applyFont="1" applyFill="1" applyBorder="1" applyAlignment="1">
      <alignment horizontal="center" vertical="center" wrapText="1"/>
      <protection/>
    </xf>
    <xf numFmtId="0" fontId="5" fillId="36" borderId="10" xfId="55" applyFont="1" applyFill="1" applyBorder="1" applyAlignment="1">
      <alignment horizontal="center" vertical="center" wrapText="1"/>
      <protection/>
    </xf>
    <xf numFmtId="0" fontId="5" fillId="36" borderId="14" xfId="55" applyFont="1" applyFill="1" applyBorder="1" applyAlignment="1">
      <alignment horizontal="center" vertical="center" wrapText="1"/>
      <protection/>
    </xf>
    <xf numFmtId="0" fontId="5" fillId="5" borderId="21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55" applyFont="1" applyAlignment="1">
      <alignment horizontal="left" vertical="center"/>
      <protection/>
    </xf>
    <xf numFmtId="0" fontId="8" fillId="0" borderId="0" xfId="55" applyFont="1" applyAlignment="1">
      <alignment horizontal="left"/>
      <protection/>
    </xf>
    <xf numFmtId="0" fontId="4" fillId="0" borderId="0" xfId="55" applyFont="1" applyAlignment="1">
      <alignment horizontal="left" vertical="center" wrapText="1"/>
      <protection/>
    </xf>
    <xf numFmtId="0" fontId="5" fillId="33" borderId="26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9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 wrapText="1"/>
    </xf>
    <xf numFmtId="164" fontId="5" fillId="0" borderId="37" xfId="0" applyNumberFormat="1" applyFont="1" applyFill="1" applyBorder="1" applyAlignment="1">
      <alignment horizontal="right" wrapText="1"/>
    </xf>
    <xf numFmtId="0" fontId="5" fillId="34" borderId="38" xfId="0" applyFont="1" applyFill="1" applyBorder="1" applyAlignment="1">
      <alignment horizontal="right"/>
    </xf>
    <xf numFmtId="0" fontId="5" fillId="34" borderId="39" xfId="0" applyFont="1" applyFill="1" applyBorder="1" applyAlignment="1">
      <alignment horizontal="right"/>
    </xf>
    <xf numFmtId="164" fontId="5" fillId="34" borderId="40" xfId="0" applyNumberFormat="1" applyFont="1" applyFill="1" applyBorder="1" applyAlignment="1">
      <alignment horizontal="right"/>
    </xf>
    <xf numFmtId="0" fontId="5" fillId="34" borderId="41" xfId="0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3" fillId="0" borderId="0" xfId="55" applyFont="1" applyAlignment="1">
      <alignment horizontal="center"/>
      <protection/>
    </xf>
    <xf numFmtId="0" fontId="5" fillId="13" borderId="21" xfId="55" applyFont="1" applyFill="1" applyBorder="1" applyAlignment="1">
      <alignment horizontal="left"/>
      <protection/>
    </xf>
    <xf numFmtId="0" fontId="0" fillId="13" borderId="0" xfId="55" applyFill="1" applyAlignment="1">
      <alignment horizontal="center"/>
      <protection/>
    </xf>
    <xf numFmtId="0" fontId="5" fillId="13" borderId="14" xfId="55" applyFont="1" applyFill="1" applyBorder="1" applyAlignment="1">
      <alignment horizontal="left"/>
      <protection/>
    </xf>
    <xf numFmtId="165" fontId="5" fillId="13" borderId="14" xfId="55" applyNumberFormat="1" applyFont="1" applyFill="1" applyBorder="1" applyAlignment="1">
      <alignment horizontal="left"/>
      <protection/>
    </xf>
    <xf numFmtId="0" fontId="5" fillId="37" borderId="26" xfId="55" applyFont="1" applyFill="1" applyBorder="1" applyAlignment="1">
      <alignment horizontal="left"/>
      <protection/>
    </xf>
    <xf numFmtId="0" fontId="5" fillId="37" borderId="23" xfId="55" applyFont="1" applyFill="1" applyBorder="1" applyAlignment="1">
      <alignment horizontal="left"/>
      <protection/>
    </xf>
    <xf numFmtId="0" fontId="4" fillId="0" borderId="2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22" xfId="55" applyFont="1" applyFill="1" applyBorder="1" applyAlignment="1">
      <alignment horizontal="left"/>
      <protection/>
    </xf>
    <xf numFmtId="164" fontId="4" fillId="0" borderId="20" xfId="55" applyNumberFormat="1" applyFont="1" applyFill="1" applyBorder="1" applyAlignment="1">
      <alignment horizontal="right"/>
      <protection/>
    </xf>
    <xf numFmtId="164" fontId="4" fillId="0" borderId="22" xfId="55" applyNumberFormat="1" applyFont="1" applyFill="1" applyBorder="1" applyAlignment="1">
      <alignment horizontal="right"/>
      <protection/>
    </xf>
    <xf numFmtId="0" fontId="4" fillId="0" borderId="13" xfId="55" applyFont="1" applyFill="1" applyBorder="1" applyAlignment="1" applyProtection="1">
      <alignment horizontal="left"/>
      <protection locked="0"/>
    </xf>
    <xf numFmtId="0" fontId="4" fillId="0" borderId="21" xfId="55" applyFont="1" applyFill="1" applyBorder="1" applyAlignment="1" applyProtection="1">
      <alignment horizontal="left"/>
      <protection locked="0"/>
    </xf>
    <xf numFmtId="0" fontId="4" fillId="0" borderId="24" xfId="55" applyFont="1" applyFill="1" applyBorder="1" applyAlignment="1" applyProtection="1">
      <alignment horizontal="left"/>
      <protection locked="0"/>
    </xf>
    <xf numFmtId="164" fontId="4" fillId="0" borderId="13" xfId="55" applyNumberFormat="1" applyFont="1" applyFill="1" applyBorder="1" applyAlignment="1" applyProtection="1">
      <alignment horizontal="right"/>
      <protection locked="0"/>
    </xf>
    <xf numFmtId="164" fontId="4" fillId="0" borderId="24" xfId="55" applyNumberFormat="1" applyFont="1" applyFill="1" applyBorder="1" applyAlignment="1" applyProtection="1">
      <alignment horizontal="right"/>
      <protection locked="0"/>
    </xf>
    <xf numFmtId="164" fontId="5" fillId="0" borderId="14" xfId="55" applyNumberFormat="1" applyFont="1" applyBorder="1" applyAlignment="1">
      <alignment horizontal="right"/>
      <protection/>
    </xf>
    <xf numFmtId="164" fontId="5" fillId="0" borderId="28" xfId="55" applyNumberFormat="1" applyFont="1" applyBorder="1" applyAlignment="1">
      <alignment horizontal="right"/>
      <protection/>
    </xf>
    <xf numFmtId="0" fontId="5" fillId="33" borderId="26" xfId="55" applyFont="1" applyFill="1" applyBorder="1" applyAlignment="1">
      <alignment horizontal="left"/>
      <protection/>
    </xf>
    <xf numFmtId="0" fontId="5" fillId="33" borderId="23" xfId="55" applyFont="1" applyFill="1" applyBorder="1" applyAlignment="1">
      <alignment horizontal="left"/>
      <protection/>
    </xf>
    <xf numFmtId="0" fontId="5" fillId="33" borderId="26" xfId="55" applyFont="1" applyFill="1" applyBorder="1" applyAlignment="1">
      <alignment wrapText="1"/>
      <protection/>
    </xf>
    <xf numFmtId="0" fontId="5" fillId="33" borderId="23" xfId="55" applyFont="1" applyFill="1" applyBorder="1" applyAlignment="1">
      <alignment wrapText="1"/>
      <protection/>
    </xf>
    <xf numFmtId="0" fontId="4" fillId="0" borderId="20" xfId="55" applyFont="1" applyFill="1" applyBorder="1" applyAlignment="1" applyProtection="1">
      <alignment horizontal="left"/>
      <protection locked="0"/>
    </xf>
    <xf numFmtId="0" fontId="4" fillId="0" borderId="0" xfId="55" applyFont="1" applyFill="1" applyBorder="1" applyAlignment="1" applyProtection="1">
      <alignment horizontal="left"/>
      <protection locked="0"/>
    </xf>
    <xf numFmtId="164" fontId="4" fillId="0" borderId="20" xfId="55" applyNumberFormat="1" applyFont="1" applyFill="1" applyBorder="1" applyAlignment="1" applyProtection="1">
      <alignment horizontal="right"/>
      <protection locked="0"/>
    </xf>
    <xf numFmtId="164" fontId="4" fillId="0" borderId="22" xfId="55" applyNumberFormat="1" applyFont="1" applyFill="1" applyBorder="1" applyAlignment="1" applyProtection="1">
      <alignment horizontal="right"/>
      <protection locked="0"/>
    </xf>
    <xf numFmtId="0" fontId="4" fillId="0" borderId="22" xfId="55" applyFont="1" applyFill="1" applyBorder="1" applyAlignment="1" applyProtection="1">
      <alignment horizontal="left"/>
      <protection locked="0"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center" vertical="center" wrapText="1"/>
      <protection/>
    </xf>
    <xf numFmtId="0" fontId="5" fillId="0" borderId="43" xfId="55" applyFont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22" xfId="55" applyFont="1" applyFill="1" applyBorder="1" applyAlignment="1">
      <alignment horizontal="left" wrapText="1"/>
      <protection/>
    </xf>
    <xf numFmtId="164" fontId="4" fillId="0" borderId="20" xfId="55" applyNumberFormat="1" applyFont="1" applyFill="1" applyBorder="1" applyAlignment="1">
      <alignment horizontal="right" wrapText="1"/>
      <protection/>
    </xf>
    <xf numFmtId="164" fontId="4" fillId="0" borderId="22" xfId="55" applyNumberFormat="1" applyFont="1" applyFill="1" applyBorder="1" applyAlignment="1">
      <alignment horizontal="right" wrapText="1"/>
      <protection/>
    </xf>
    <xf numFmtId="0" fontId="5" fillId="0" borderId="44" xfId="55" applyFont="1" applyFill="1" applyBorder="1" applyAlignment="1">
      <alignment horizontal="right"/>
      <protection/>
    </xf>
    <xf numFmtId="0" fontId="5" fillId="0" borderId="45" xfId="55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164" fontId="5" fillId="0" borderId="44" xfId="55" applyNumberFormat="1" applyFont="1" applyFill="1" applyBorder="1" applyAlignment="1">
      <alignment horizontal="right"/>
      <protection/>
    </xf>
    <xf numFmtId="164" fontId="5" fillId="0" borderId="31" xfId="55" applyNumberFormat="1" applyFont="1" applyFill="1" applyBorder="1" applyAlignment="1">
      <alignment horizontal="right"/>
      <protection/>
    </xf>
    <xf numFmtId="0" fontId="10" fillId="0" borderId="13" xfId="55" applyFont="1" applyFill="1" applyBorder="1" applyAlignment="1">
      <alignment horizontal="right"/>
      <protection/>
    </xf>
    <xf numFmtId="0" fontId="10" fillId="0" borderId="21" xfId="55" applyFont="1" applyFill="1" applyBorder="1" applyAlignment="1">
      <alignment horizontal="right"/>
      <protection/>
    </xf>
    <xf numFmtId="0" fontId="10" fillId="0" borderId="24" xfId="55" applyFont="1" applyFill="1" applyBorder="1" applyAlignment="1">
      <alignment horizontal="right"/>
      <protection/>
    </xf>
    <xf numFmtId="164" fontId="10" fillId="0" borderId="13" xfId="55" applyNumberFormat="1" applyFont="1" applyFill="1" applyBorder="1" applyAlignment="1">
      <alignment horizontal="right"/>
      <protection/>
    </xf>
    <xf numFmtId="164" fontId="10" fillId="0" borderId="24" xfId="55" applyNumberFormat="1" applyFont="1" applyFill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33" borderId="26" xfId="55" applyFont="1" applyFill="1" applyBorder="1" applyAlignment="1">
      <alignment horizontal="left" wrapText="1"/>
      <protection/>
    </xf>
    <xf numFmtId="0" fontId="5" fillId="33" borderId="23" xfId="55" applyFont="1" applyFill="1" applyBorder="1" applyAlignment="1">
      <alignment horizontal="left" wrapText="1"/>
      <protection/>
    </xf>
    <xf numFmtId="0" fontId="5" fillId="33" borderId="29" xfId="55" applyFont="1" applyFill="1" applyBorder="1" applyAlignment="1">
      <alignment horizontal="left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left" wrapText="1"/>
      <protection/>
    </xf>
    <xf numFmtId="0" fontId="4" fillId="0" borderId="23" xfId="55" applyFont="1" applyFill="1" applyBorder="1" applyAlignment="1">
      <alignment horizontal="left" wrapText="1"/>
      <protection/>
    </xf>
    <xf numFmtId="0" fontId="4" fillId="0" borderId="29" xfId="55" applyFont="1" applyFill="1" applyBorder="1" applyAlignment="1">
      <alignment horizontal="left" wrapText="1"/>
      <protection/>
    </xf>
    <xf numFmtId="164" fontId="4" fillId="0" borderId="26" xfId="55" applyNumberFormat="1" applyFont="1" applyFill="1" applyBorder="1" applyAlignment="1">
      <alignment horizontal="right" wrapText="1"/>
      <protection/>
    </xf>
    <xf numFmtId="164" fontId="4" fillId="0" borderId="29" xfId="55" applyNumberFormat="1" applyFont="1" applyFill="1" applyBorder="1" applyAlignment="1">
      <alignment horizontal="right" wrapText="1"/>
      <protection/>
    </xf>
    <xf numFmtId="164" fontId="4" fillId="0" borderId="46" xfId="55" applyNumberFormat="1" applyFont="1" applyFill="1" applyBorder="1" applyAlignment="1">
      <alignment horizontal="right" wrapText="1"/>
      <protection/>
    </xf>
    <xf numFmtId="164" fontId="4" fillId="0" borderId="32" xfId="55" applyNumberFormat="1" applyFont="1" applyFill="1" applyBorder="1" applyAlignment="1">
      <alignment horizontal="right" wrapText="1"/>
      <protection/>
    </xf>
    <xf numFmtId="0" fontId="4" fillId="0" borderId="13" xfId="55" applyFont="1" applyFill="1" applyBorder="1" applyAlignment="1">
      <alignment horizontal="left"/>
      <protection/>
    </xf>
    <xf numFmtId="0" fontId="4" fillId="0" borderId="21" xfId="55" applyFont="1" applyFill="1" applyBorder="1" applyAlignment="1">
      <alignment horizontal="left"/>
      <protection/>
    </xf>
    <xf numFmtId="164" fontId="4" fillId="0" borderId="13" xfId="55" applyNumberFormat="1" applyFont="1" applyFill="1" applyBorder="1" applyAlignment="1">
      <alignment horizontal="right"/>
      <protection/>
    </xf>
    <xf numFmtId="164" fontId="4" fillId="0" borderId="24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5" fillId="0" borderId="36" xfId="55" applyFont="1" applyFill="1" applyBorder="1" applyAlignment="1">
      <alignment horizontal="right"/>
      <protection/>
    </xf>
    <xf numFmtId="164" fontId="5" fillId="0" borderId="35" xfId="55" applyNumberFormat="1" applyFont="1" applyFill="1" applyBorder="1" applyAlignment="1">
      <alignment horizontal="right" wrapText="1"/>
      <protection/>
    </xf>
    <xf numFmtId="164" fontId="5" fillId="0" borderId="37" xfId="55" applyNumberFormat="1" applyFont="1" applyFill="1" applyBorder="1" applyAlignment="1">
      <alignment horizontal="right" wrapText="1"/>
      <protection/>
    </xf>
    <xf numFmtId="0" fontId="5" fillId="34" borderId="38" xfId="55" applyFont="1" applyFill="1" applyBorder="1" applyAlignment="1">
      <alignment horizontal="right"/>
      <protection/>
    </xf>
    <xf numFmtId="0" fontId="5" fillId="34" borderId="39" xfId="55" applyFont="1" applyFill="1" applyBorder="1" applyAlignment="1">
      <alignment horizontal="right"/>
      <protection/>
    </xf>
    <xf numFmtId="164" fontId="5" fillId="34" borderId="40" xfId="55" applyNumberFormat="1" applyFont="1" applyFill="1" applyBorder="1" applyAlignment="1">
      <alignment horizontal="right"/>
      <protection/>
    </xf>
    <xf numFmtId="0" fontId="5" fillId="34" borderId="41" xfId="55" applyFont="1" applyFill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164" fontId="5" fillId="0" borderId="13" xfId="55" applyNumberFormat="1" applyFont="1" applyBorder="1" applyAlignment="1">
      <alignment horizontal="right"/>
      <protection/>
    </xf>
    <xf numFmtId="0" fontId="5" fillId="36" borderId="26" xfId="55" applyFont="1" applyFill="1" applyBorder="1" applyAlignment="1">
      <alignment horizontal="left" wrapText="1"/>
      <protection/>
    </xf>
    <xf numFmtId="0" fontId="5" fillId="36" borderId="23" xfId="55" applyFont="1" applyFill="1" applyBorder="1" applyAlignment="1">
      <alignment horizontal="left" wrapText="1"/>
      <protection/>
    </xf>
    <xf numFmtId="0" fontId="5" fillId="36" borderId="29" xfId="55" applyFont="1" applyFill="1" applyBorder="1" applyAlignment="1">
      <alignment horizontal="left" wrapText="1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164" fontId="5" fillId="0" borderId="33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4" fillId="0" borderId="47" xfId="55" applyFont="1" applyFill="1" applyBorder="1" applyAlignment="1">
      <alignment horizontal="right"/>
      <protection/>
    </xf>
    <xf numFmtId="0" fontId="4" fillId="0" borderId="48" xfId="55" applyFont="1" applyFill="1" applyBorder="1" applyAlignment="1">
      <alignment horizontal="right"/>
      <protection/>
    </xf>
    <xf numFmtId="164" fontId="4" fillId="0" borderId="47" xfId="55" applyNumberFormat="1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164" fontId="5" fillId="0" borderId="22" xfId="55" applyNumberFormat="1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22" xfId="55" applyFont="1" applyBorder="1" applyAlignment="1">
      <alignment horizontal="center"/>
      <protection/>
    </xf>
    <xf numFmtId="37" fontId="5" fillId="0" borderId="26" xfId="55" applyNumberFormat="1" applyFont="1" applyBorder="1" applyAlignment="1">
      <alignment horizontal="center" vertical="center"/>
      <protection/>
    </xf>
    <xf numFmtId="0" fontId="5" fillId="0" borderId="23" xfId="55" applyFont="1" applyBorder="1" applyAlignment="1">
      <alignment vertical="center"/>
      <protection/>
    </xf>
    <xf numFmtId="0" fontId="5" fillId="5" borderId="21" xfId="55" applyFont="1" applyFill="1" applyBorder="1" applyAlignment="1">
      <alignment horizontal="left"/>
      <protection/>
    </xf>
    <xf numFmtId="0" fontId="5" fillId="5" borderId="0" xfId="55" applyFont="1" applyFill="1" applyBorder="1" applyAlignment="1">
      <alignment horizontal="center"/>
      <protection/>
    </xf>
    <xf numFmtId="0" fontId="5" fillId="5" borderId="14" xfId="55" applyFont="1" applyFill="1" applyBorder="1" applyAlignment="1">
      <alignment horizontal="left"/>
      <protection/>
    </xf>
    <xf numFmtId="165" fontId="5" fillId="5" borderId="14" xfId="55" applyNumberFormat="1" applyFont="1" applyFill="1" applyBorder="1" applyAlignment="1">
      <alignment horizontal="left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26" xfId="55" applyFont="1" applyBorder="1" applyAlignment="1">
      <alignment horizontal="center" vertical="center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164" fontId="10" fillId="0" borderId="13" xfId="0" applyNumberFormat="1" applyFont="1" applyFill="1" applyBorder="1" applyAlignment="1">
      <alignment horizontal="right"/>
    </xf>
    <xf numFmtId="164" fontId="10" fillId="0" borderId="24" xfId="0" applyNumberFormat="1" applyFont="1" applyFill="1" applyBorder="1" applyAlignment="1">
      <alignment horizontal="right"/>
    </xf>
    <xf numFmtId="0" fontId="5" fillId="0" borderId="24" xfId="55" applyFont="1" applyBorder="1" applyAlignment="1">
      <alignment horizontal="right"/>
      <protection/>
    </xf>
    <xf numFmtId="0" fontId="4" fillId="0" borderId="49" xfId="55" applyFont="1" applyFill="1" applyBorder="1" applyAlignment="1">
      <alignment horizontal="left" wrapText="1"/>
      <protection/>
    </xf>
    <xf numFmtId="0" fontId="4" fillId="0" borderId="32" xfId="55" applyFont="1" applyFill="1" applyBorder="1" applyAlignment="1">
      <alignment horizontal="left" wrapText="1"/>
      <protection/>
    </xf>
    <xf numFmtId="0" fontId="5" fillId="0" borderId="45" xfId="55" applyFont="1" applyFill="1" applyBorder="1" applyAlignment="1">
      <alignment horizontal="right" wrapText="1"/>
      <protection/>
    </xf>
    <xf numFmtId="164" fontId="5" fillId="0" borderId="44" xfId="55" applyNumberFormat="1" applyFont="1" applyFill="1" applyBorder="1" applyAlignment="1">
      <alignment horizontal="right" wrapText="1"/>
      <protection/>
    </xf>
    <xf numFmtId="164" fontId="5" fillId="0" borderId="31" xfId="55" applyNumberFormat="1" applyFont="1" applyFill="1" applyBorder="1" applyAlignment="1">
      <alignment horizontal="right" wrapText="1"/>
      <protection/>
    </xf>
    <xf numFmtId="0" fontId="4" fillId="6" borderId="48" xfId="55" applyFont="1" applyFill="1" applyBorder="1" applyAlignment="1">
      <alignment horizontal="right"/>
      <protection/>
    </xf>
    <xf numFmtId="0" fontId="4" fillId="6" borderId="19" xfId="55" applyFont="1" applyFill="1" applyBorder="1" applyAlignment="1">
      <alignment horizontal="right"/>
      <protection/>
    </xf>
    <xf numFmtId="164" fontId="5" fillId="6" borderId="47" xfId="55" applyNumberFormat="1" applyFont="1" applyFill="1" applyBorder="1" applyAlignment="1">
      <alignment horizontal="right"/>
      <protection/>
    </xf>
    <xf numFmtId="164" fontId="5" fillId="6" borderId="19" xfId="55" applyNumberFormat="1" applyFont="1" applyFill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164" fontId="5" fillId="0" borderId="24" xfId="55" applyNumberFormat="1" applyFont="1" applyFill="1" applyBorder="1" applyAlignment="1">
      <alignment horizontal="right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28" xfId="55" applyFont="1" applyBorder="1" applyAlignment="1">
      <alignment horizontal="center" vertical="center"/>
      <protection/>
    </xf>
    <xf numFmtId="165" fontId="5" fillId="5" borderId="21" xfId="55" applyNumberFormat="1" applyFont="1" applyFill="1" applyBorder="1" applyAlignment="1">
      <alignment horizontal="left"/>
      <protection/>
    </xf>
    <xf numFmtId="0" fontId="5" fillId="5" borderId="0" xfId="0" applyFont="1" applyFill="1" applyBorder="1" applyAlignment="1">
      <alignment horizontal="center"/>
    </xf>
    <xf numFmtId="165" fontId="5" fillId="5" borderId="21" xfId="0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0" borderId="21" xfId="55" applyFont="1" applyBorder="1" applyAlignment="1">
      <alignment horizontal="center"/>
      <protection/>
    </xf>
    <xf numFmtId="0" fontId="4" fillId="0" borderId="24" xfId="55" applyFont="1" applyBorder="1" applyAlignment="1">
      <alignment horizontal="center"/>
      <protection/>
    </xf>
    <xf numFmtId="0" fontId="5" fillId="36" borderId="10" xfId="55" applyFont="1" applyFill="1" applyBorder="1" applyAlignment="1">
      <alignment horizontal="left" vertical="center" wrapText="1"/>
      <protection/>
    </xf>
    <xf numFmtId="0" fontId="5" fillId="36" borderId="14" xfId="55" applyFont="1" applyFill="1" applyBorder="1" applyAlignment="1">
      <alignment horizontal="left" vertical="center" wrapText="1"/>
      <protection/>
    </xf>
    <xf numFmtId="0" fontId="5" fillId="37" borderId="29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164" fontId="4" fillId="0" borderId="20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0" borderId="13" xfId="0" applyNumberFormat="1" applyFont="1" applyFill="1" applyBorder="1" applyAlignment="1" applyProtection="1">
      <alignment/>
      <protection locked="0"/>
    </xf>
    <xf numFmtId="164" fontId="4" fillId="0" borderId="24" xfId="0" applyNumberFormat="1" applyFont="1" applyFill="1" applyBorder="1" applyAlignment="1" applyProtection="1">
      <alignment/>
      <protection locked="0"/>
    </xf>
    <xf numFmtId="164" fontId="4" fillId="0" borderId="20" xfId="0" applyNumberFormat="1" applyFont="1" applyFill="1" applyBorder="1" applyAlignment="1" applyProtection="1">
      <alignment/>
      <protection locked="0"/>
    </xf>
    <xf numFmtId="164" fontId="4" fillId="0" borderId="22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9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right"/>
    </xf>
    <xf numFmtId="164" fontId="5" fillId="0" borderId="44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 wrapText="1"/>
    </xf>
    <xf numFmtId="164" fontId="4" fillId="0" borderId="22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45" xfId="0" applyFont="1" applyFill="1" applyBorder="1" applyAlignment="1">
      <alignment horizontal="right" wrapText="1"/>
    </xf>
    <xf numFmtId="164" fontId="5" fillId="0" borderId="44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0" fontId="4" fillId="0" borderId="49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34" borderId="47" xfId="0" applyFont="1" applyFill="1" applyBorder="1" applyAlignment="1">
      <alignment horizontal="right"/>
    </xf>
    <xf numFmtId="0" fontId="5" fillId="34" borderId="48" xfId="0" applyFont="1" applyFill="1" applyBorder="1" applyAlignment="1">
      <alignment horizontal="right"/>
    </xf>
    <xf numFmtId="164" fontId="5" fillId="34" borderId="47" xfId="0" applyNumberFormat="1" applyFont="1" applyFill="1" applyBorder="1" applyAlignment="1">
      <alignment horizontal="right"/>
    </xf>
    <xf numFmtId="164" fontId="5" fillId="34" borderId="19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24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4" fillId="5" borderId="23" xfId="0" applyFont="1" applyFill="1" applyBorder="1" applyAlignment="1">
      <alignment horizontal="center"/>
    </xf>
    <xf numFmtId="0" fontId="5" fillId="36" borderId="28" xfId="55" applyFont="1" applyFill="1" applyBorder="1" applyAlignment="1">
      <alignment horizontal="left" vertical="center" wrapText="1"/>
      <protection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3" xfId="0" applyNumberFormat="1" applyFont="1" applyFill="1" applyBorder="1" applyAlignment="1">
      <alignment horizontal="right" wrapText="1"/>
    </xf>
    <xf numFmtId="164" fontId="4" fillId="0" borderId="21" xfId="0" applyNumberFormat="1" applyFont="1" applyFill="1" applyBorder="1" applyAlignment="1">
      <alignment horizontal="right" wrapText="1"/>
    </xf>
    <xf numFmtId="0" fontId="5" fillId="34" borderId="19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G14" sqref="G14"/>
    </sheetView>
  </sheetViews>
  <sheetFormatPr defaultColWidth="8.8515625" defaultRowHeight="12.75"/>
  <cols>
    <col min="1" max="1" width="15.421875" style="0" customWidth="1"/>
    <col min="2" max="2" width="12.421875" style="0" customWidth="1"/>
    <col min="3" max="3" width="12.140625" style="0" customWidth="1"/>
    <col min="4" max="4" width="8.7109375" style="0" customWidth="1"/>
    <col min="5" max="5" width="15.140625" style="0" customWidth="1"/>
    <col min="6" max="6" width="14.28125" style="0" customWidth="1"/>
    <col min="7" max="7" width="14.421875" style="0" customWidth="1"/>
    <col min="8" max="8" width="16.57421875" style="0" customWidth="1"/>
    <col min="9" max="9" width="14.00390625" style="0" customWidth="1"/>
  </cols>
  <sheetData>
    <row r="1" spans="1:8" ht="15.75">
      <c r="A1" s="196" t="s">
        <v>6</v>
      </c>
      <c r="B1" s="196"/>
      <c r="C1" s="196"/>
      <c r="D1" s="196"/>
      <c r="E1" s="196"/>
      <c r="F1" s="196"/>
      <c r="G1" s="196"/>
      <c r="H1" s="196"/>
    </row>
    <row r="2" spans="1:8" ht="15">
      <c r="A2" s="51" t="s">
        <v>3</v>
      </c>
      <c r="B2" s="208"/>
      <c r="C2" s="208"/>
      <c r="D2" s="208"/>
      <c r="E2" s="208"/>
      <c r="F2" s="208"/>
      <c r="G2" s="208"/>
      <c r="H2" s="197"/>
    </row>
    <row r="3" spans="1:8" ht="15">
      <c r="A3" s="51" t="s">
        <v>76</v>
      </c>
      <c r="B3" s="209"/>
      <c r="C3" s="209"/>
      <c r="D3" s="209"/>
      <c r="E3" s="209"/>
      <c r="F3" s="209"/>
      <c r="G3" s="209"/>
      <c r="H3" s="197"/>
    </row>
    <row r="4" spans="1:8" ht="15">
      <c r="A4" s="51" t="s">
        <v>4</v>
      </c>
      <c r="B4" s="209"/>
      <c r="C4" s="209"/>
      <c r="D4" s="209"/>
      <c r="E4" s="209"/>
      <c r="F4" s="209"/>
      <c r="G4" s="209"/>
      <c r="H4" s="197"/>
    </row>
    <row r="5" spans="1:8" ht="15">
      <c r="A5" s="52"/>
      <c r="B5" s="52"/>
      <c r="C5" s="51" t="s">
        <v>5</v>
      </c>
      <c r="D5" s="198"/>
      <c r="E5" s="198"/>
      <c r="F5" s="198"/>
      <c r="G5" s="198"/>
      <c r="H5" s="197"/>
    </row>
    <row r="6" spans="1:8" s="1" customFormat="1" ht="14.25">
      <c r="A6" s="199"/>
      <c r="B6" s="199"/>
      <c r="C6" s="199"/>
      <c r="D6" s="199"/>
      <c r="E6" s="199"/>
      <c r="F6" s="199"/>
      <c r="G6" s="199"/>
      <c r="H6" s="199"/>
    </row>
    <row r="7" spans="1:8" ht="15">
      <c r="A7" s="200" t="s">
        <v>73</v>
      </c>
      <c r="B7" s="200"/>
      <c r="C7" s="200"/>
      <c r="D7" s="200"/>
      <c r="E7" s="201"/>
      <c r="F7" s="202" t="s">
        <v>11</v>
      </c>
      <c r="G7" s="203"/>
      <c r="H7" s="204" t="s">
        <v>14</v>
      </c>
    </row>
    <row r="8" spans="1:8" ht="44.25" customHeight="1">
      <c r="A8" s="206" t="s">
        <v>47</v>
      </c>
      <c r="B8" s="207"/>
      <c r="C8" s="207"/>
      <c r="D8" s="207"/>
      <c r="E8" s="207"/>
      <c r="F8" s="207"/>
      <c r="G8" s="207"/>
      <c r="H8" s="205"/>
    </row>
    <row r="9" spans="1:8" ht="25.5">
      <c r="A9" s="170" t="s">
        <v>0</v>
      </c>
      <c r="B9" s="171"/>
      <c r="C9" s="172"/>
      <c r="D9" s="7" t="s">
        <v>2</v>
      </c>
      <c r="E9" s="7" t="s">
        <v>26</v>
      </c>
      <c r="F9" s="8" t="s">
        <v>1</v>
      </c>
      <c r="G9" s="9" t="s">
        <v>83</v>
      </c>
      <c r="H9" s="21"/>
    </row>
    <row r="10" spans="1:8" ht="15" customHeight="1">
      <c r="A10" s="173"/>
      <c r="B10" s="174"/>
      <c r="C10" s="175"/>
      <c r="D10" s="42"/>
      <c r="E10" s="43"/>
      <c r="F10" s="44">
        <f aca="true" t="shared" si="0" ref="F10:F15">IF(E10&gt;199299.99,(199300*D10),D10*E10)</f>
        <v>0</v>
      </c>
      <c r="G10" s="45">
        <f>F10*0.508</f>
        <v>0</v>
      </c>
      <c r="H10" s="24">
        <f aca="true" t="shared" si="1" ref="H10:H15">SUM(F10:G10)</f>
        <v>0</v>
      </c>
    </row>
    <row r="11" spans="1:8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4">
        <f t="shared" si="1"/>
        <v>0</v>
      </c>
    </row>
    <row r="12" spans="1:8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4">
        <f t="shared" si="1"/>
        <v>0</v>
      </c>
    </row>
    <row r="13" spans="1:8" s="1" customFormat="1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4">
        <f t="shared" si="1"/>
        <v>0</v>
      </c>
    </row>
    <row r="14" spans="1:8" s="1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4">
        <f t="shared" si="1"/>
        <v>0</v>
      </c>
    </row>
    <row r="15" spans="1:8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4">
        <f t="shared" si="1"/>
        <v>0</v>
      </c>
    </row>
    <row r="16" spans="1:8" ht="15" customHeight="1">
      <c r="A16" s="186" t="s">
        <v>7</v>
      </c>
      <c r="B16" s="187"/>
      <c r="C16" s="187"/>
      <c r="D16" s="187"/>
      <c r="E16" s="188"/>
      <c r="F16" s="5">
        <f>SUM(F10:F15)</f>
        <v>0</v>
      </c>
      <c r="G16" s="10">
        <f>SUM(G10:G15)</f>
        <v>0</v>
      </c>
      <c r="H16" s="6"/>
    </row>
    <row r="17" spans="1:9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">
        <f>SUM(H10:H15)</f>
        <v>0</v>
      </c>
      <c r="I17" s="118">
        <f>F16+G16</f>
        <v>0</v>
      </c>
    </row>
    <row r="18" spans="1:8" ht="15" customHeight="1">
      <c r="A18" s="181" t="s">
        <v>24</v>
      </c>
      <c r="B18" s="182"/>
      <c r="C18" s="182"/>
      <c r="D18" s="182"/>
      <c r="E18" s="182"/>
      <c r="F18" s="182"/>
      <c r="G18" s="182"/>
      <c r="H18" s="12"/>
    </row>
    <row r="19" spans="1:8" ht="15" customHeight="1">
      <c r="A19" s="141"/>
      <c r="B19" s="142"/>
      <c r="C19" s="142"/>
      <c r="D19" s="142"/>
      <c r="E19" s="143"/>
      <c r="F19" s="144"/>
      <c r="G19" s="145"/>
      <c r="H19" s="26">
        <f>F19</f>
        <v>0</v>
      </c>
    </row>
    <row r="20" spans="1:8" ht="15" customHeight="1">
      <c r="A20" s="141"/>
      <c r="B20" s="142"/>
      <c r="C20" s="142"/>
      <c r="D20" s="142"/>
      <c r="E20" s="143"/>
      <c r="F20" s="144"/>
      <c r="G20" s="145"/>
      <c r="H20" s="26">
        <f>F20</f>
        <v>0</v>
      </c>
    </row>
    <row r="21" spans="1:8" ht="15" customHeight="1">
      <c r="A21" s="176"/>
      <c r="B21" s="177"/>
      <c r="C21" s="177"/>
      <c r="D21" s="177"/>
      <c r="E21" s="178"/>
      <c r="F21" s="179"/>
      <c r="G21" s="180"/>
      <c r="H21" s="26">
        <f>F21</f>
        <v>0</v>
      </c>
    </row>
    <row r="22" spans="1:8" ht="15" customHeight="1">
      <c r="A22" s="146"/>
      <c r="B22" s="147"/>
      <c r="C22" s="147"/>
      <c r="D22" s="147"/>
      <c r="E22" s="148"/>
      <c r="F22" s="149"/>
      <c r="G22" s="150"/>
      <c r="H22" s="26">
        <f>F22</f>
        <v>0</v>
      </c>
    </row>
    <row r="23" spans="1:8" ht="15" customHeight="1">
      <c r="A23" s="134" t="s">
        <v>8</v>
      </c>
      <c r="B23" s="135"/>
      <c r="C23" s="135"/>
      <c r="D23" s="135"/>
      <c r="E23" s="136"/>
      <c r="F23" s="137"/>
      <c r="G23" s="138"/>
      <c r="H23" s="14">
        <f>SUM(H19:H22)</f>
        <v>0</v>
      </c>
    </row>
    <row r="24" spans="1:8" ht="15" customHeight="1">
      <c r="A24" s="139" t="s">
        <v>12</v>
      </c>
      <c r="B24" s="140"/>
      <c r="C24" s="140"/>
      <c r="D24" s="140"/>
      <c r="E24" s="140"/>
      <c r="F24" s="140"/>
      <c r="G24" s="140"/>
      <c r="H24" s="15"/>
    </row>
    <row r="25" spans="1:8" ht="15" customHeight="1">
      <c r="A25" s="141"/>
      <c r="B25" s="142"/>
      <c r="C25" s="142"/>
      <c r="D25" s="142"/>
      <c r="E25" s="143"/>
      <c r="F25" s="144"/>
      <c r="G25" s="145"/>
      <c r="H25" s="27">
        <f>F25</f>
        <v>0</v>
      </c>
    </row>
    <row r="26" spans="1:8" s="1" customFormat="1" ht="15" customHeight="1">
      <c r="A26" s="146"/>
      <c r="B26" s="147"/>
      <c r="C26" s="147"/>
      <c r="D26" s="147"/>
      <c r="E26" s="148"/>
      <c r="F26" s="149"/>
      <c r="G26" s="150"/>
      <c r="H26" s="27">
        <f>F26</f>
        <v>0</v>
      </c>
    </row>
    <row r="27" spans="1:8" s="1" customFormat="1" ht="15" customHeight="1">
      <c r="A27" s="134" t="s">
        <v>13</v>
      </c>
      <c r="B27" s="135"/>
      <c r="C27" s="135"/>
      <c r="D27" s="135"/>
      <c r="E27" s="136"/>
      <c r="F27" s="137"/>
      <c r="G27" s="138"/>
      <c r="H27" s="14">
        <f>SUM(H25:H26)</f>
        <v>0</v>
      </c>
    </row>
    <row r="28" spans="1:8" ht="15" customHeight="1">
      <c r="A28" s="139" t="s">
        <v>30</v>
      </c>
      <c r="B28" s="140"/>
      <c r="C28" s="140"/>
      <c r="D28" s="140"/>
      <c r="E28" s="140"/>
      <c r="F28" s="140"/>
      <c r="G28" s="140"/>
      <c r="H28" s="15"/>
    </row>
    <row r="29" spans="1:8" ht="15" customHeight="1">
      <c r="A29" s="141"/>
      <c r="B29" s="142"/>
      <c r="C29" s="142"/>
      <c r="D29" s="142"/>
      <c r="E29" s="143"/>
      <c r="F29" s="144"/>
      <c r="G29" s="145"/>
      <c r="H29" s="27">
        <f>F29</f>
        <v>0</v>
      </c>
    </row>
    <row r="30" spans="1:8" ht="15" customHeight="1">
      <c r="A30" s="151"/>
      <c r="B30" s="152"/>
      <c r="C30" s="152"/>
      <c r="D30" s="152"/>
      <c r="E30" s="153"/>
      <c r="F30" s="154"/>
      <c r="G30" s="155"/>
      <c r="H30" s="27">
        <f>F30</f>
        <v>0</v>
      </c>
    </row>
    <row r="31" spans="1:8" s="1" customFormat="1" ht="15" customHeight="1">
      <c r="A31" s="146"/>
      <c r="B31" s="147"/>
      <c r="C31" s="147"/>
      <c r="D31" s="147"/>
      <c r="E31" s="148"/>
      <c r="F31" s="149"/>
      <c r="G31" s="150"/>
      <c r="H31" s="56">
        <f>F31</f>
        <v>0</v>
      </c>
    </row>
    <row r="32" spans="1:8" s="1" customFormat="1" ht="15" customHeight="1">
      <c r="A32" s="134" t="s">
        <v>9</v>
      </c>
      <c r="B32" s="135"/>
      <c r="C32" s="135"/>
      <c r="D32" s="135"/>
      <c r="E32" s="136"/>
      <c r="F32" s="137"/>
      <c r="G32" s="137"/>
      <c r="H32" s="14">
        <f>SUM(H29:H31)</f>
        <v>0</v>
      </c>
    </row>
    <row r="33" spans="1:8" ht="15" customHeight="1">
      <c r="A33" s="217" t="s">
        <v>29</v>
      </c>
      <c r="B33" s="218"/>
      <c r="C33" s="218"/>
      <c r="D33" s="218"/>
      <c r="E33" s="218"/>
      <c r="F33" s="218"/>
      <c r="G33" s="218"/>
      <c r="H33" s="219"/>
    </row>
    <row r="34" spans="1:8" ht="15" customHeight="1">
      <c r="A34" s="141"/>
      <c r="B34" s="142"/>
      <c r="C34" s="142"/>
      <c r="D34" s="142"/>
      <c r="E34" s="142"/>
      <c r="F34" s="144"/>
      <c r="G34" s="212"/>
      <c r="H34" s="27">
        <f>F34</f>
        <v>0</v>
      </c>
    </row>
    <row r="35" spans="1:8" ht="15" customHeight="1">
      <c r="A35" s="151"/>
      <c r="B35" s="152"/>
      <c r="C35" s="152"/>
      <c r="D35" s="152"/>
      <c r="E35" s="152"/>
      <c r="F35" s="154"/>
      <c r="G35" s="213"/>
      <c r="H35" s="27">
        <f>F35</f>
        <v>0</v>
      </c>
    </row>
    <row r="36" spans="1:8" ht="15" customHeight="1">
      <c r="A36" s="146"/>
      <c r="B36" s="147"/>
      <c r="C36" s="147"/>
      <c r="D36" s="147"/>
      <c r="E36" s="147"/>
      <c r="F36" s="149"/>
      <c r="G36" s="220"/>
      <c r="H36" s="56">
        <f>F36</f>
        <v>0</v>
      </c>
    </row>
    <row r="37" spans="1:8" ht="15" customHeight="1">
      <c r="A37" s="134" t="s">
        <v>23</v>
      </c>
      <c r="B37" s="135"/>
      <c r="C37" s="135"/>
      <c r="D37" s="135"/>
      <c r="E37" s="136"/>
      <c r="F37" s="233"/>
      <c r="G37" s="138"/>
      <c r="H37" s="14">
        <f>SUM(H34:H36)</f>
        <v>0</v>
      </c>
    </row>
    <row r="38" spans="1:8" ht="15" customHeight="1">
      <c r="A38" s="156" t="s">
        <v>27</v>
      </c>
      <c r="B38" s="157"/>
      <c r="C38" s="157"/>
      <c r="D38" s="157"/>
      <c r="E38" s="157"/>
      <c r="F38" s="157"/>
      <c r="G38" s="157"/>
      <c r="H38" s="158"/>
    </row>
    <row r="39" spans="1:8" ht="15" customHeight="1">
      <c r="A39" s="141"/>
      <c r="B39" s="142"/>
      <c r="C39" s="142"/>
      <c r="D39" s="142"/>
      <c r="E39" s="142"/>
      <c r="F39" s="144"/>
      <c r="G39" s="145"/>
      <c r="H39" s="28">
        <f>F39</f>
        <v>0</v>
      </c>
    </row>
    <row r="40" spans="1:8" ht="15" customHeight="1">
      <c r="A40" s="221"/>
      <c r="B40" s="222"/>
      <c r="C40" s="222"/>
      <c r="D40" s="222"/>
      <c r="E40" s="222"/>
      <c r="F40" s="223"/>
      <c r="G40" s="224"/>
      <c r="H40" s="28">
        <f>F40</f>
        <v>0</v>
      </c>
    </row>
    <row r="41" spans="1:8" ht="15" customHeight="1" thickBot="1">
      <c r="A41" s="225" t="s">
        <v>28</v>
      </c>
      <c r="B41" s="226"/>
      <c r="C41" s="226"/>
      <c r="D41" s="226"/>
      <c r="E41" s="226"/>
      <c r="F41" s="227"/>
      <c r="G41" s="228"/>
      <c r="H41" s="16">
        <f>SUM(H39:H40)</f>
        <v>0</v>
      </c>
    </row>
    <row r="42" spans="1:9" ht="15" customHeight="1" thickBot="1">
      <c r="A42" s="229" t="s">
        <v>10</v>
      </c>
      <c r="B42" s="230"/>
      <c r="C42" s="230"/>
      <c r="D42" s="230"/>
      <c r="E42" s="230"/>
      <c r="F42" s="231"/>
      <c r="G42" s="232"/>
      <c r="H42" s="57">
        <f>H17+H23+H27+H32+H37+H41</f>
        <v>0</v>
      </c>
      <c r="I42" s="48"/>
    </row>
    <row r="43" spans="1:9" ht="15" customHeight="1">
      <c r="A43" s="163" t="s">
        <v>32</v>
      </c>
      <c r="B43" s="164"/>
      <c r="C43" s="164"/>
      <c r="D43" s="164"/>
      <c r="E43" s="164"/>
      <c r="F43" s="165"/>
      <c r="G43" s="166"/>
      <c r="H43" s="11">
        <f>H17+H23+H32+H37+H41</f>
        <v>0</v>
      </c>
      <c r="I43" s="48"/>
    </row>
    <row r="44" spans="1:9" ht="15" customHeight="1">
      <c r="A44" s="234" t="s">
        <v>25</v>
      </c>
      <c r="B44" s="235"/>
      <c r="C44" s="235"/>
      <c r="D44" s="235"/>
      <c r="E44" s="30">
        <v>0.475</v>
      </c>
      <c r="F44" s="210"/>
      <c r="G44" s="211"/>
      <c r="H44" s="17">
        <f>H43*E44</f>
        <v>0</v>
      </c>
      <c r="I44" s="48"/>
    </row>
    <row r="45" spans="1:9" ht="15" customHeight="1" thickBot="1">
      <c r="A45" s="159" t="s">
        <v>31</v>
      </c>
      <c r="B45" s="160"/>
      <c r="C45" s="160"/>
      <c r="D45" s="160"/>
      <c r="E45" s="160"/>
      <c r="F45" s="161"/>
      <c r="G45" s="162"/>
      <c r="H45" s="18">
        <f>H42+H44</f>
        <v>0</v>
      </c>
      <c r="I45" s="48"/>
    </row>
    <row r="46" ht="13.5" thickTop="1"/>
    <row r="47" spans="1:8" ht="14.25">
      <c r="A47" s="214" t="s">
        <v>45</v>
      </c>
      <c r="B47" s="214"/>
      <c r="C47" s="214"/>
      <c r="D47" s="214"/>
      <c r="E47" s="214"/>
      <c r="F47" s="214"/>
      <c r="G47" s="214"/>
      <c r="H47" s="109"/>
    </row>
    <row r="48" spans="1:8" ht="12.75">
      <c r="A48" s="66"/>
      <c r="B48" s="66"/>
      <c r="C48" s="66"/>
      <c r="D48" s="66"/>
      <c r="E48" s="66"/>
      <c r="F48" s="66"/>
      <c r="G48" s="66"/>
      <c r="H48" s="66"/>
    </row>
    <row r="49" spans="1:8" ht="15">
      <c r="A49" s="215" t="s">
        <v>48</v>
      </c>
      <c r="B49" s="215"/>
      <c r="C49" s="215"/>
      <c r="D49" s="215"/>
      <c r="E49" s="215"/>
      <c r="F49" s="215"/>
      <c r="G49" s="215"/>
      <c r="H49" s="110"/>
    </row>
    <row r="50" spans="1:8" ht="14.25">
      <c r="A50" s="216" t="s">
        <v>81</v>
      </c>
      <c r="B50" s="216"/>
      <c r="C50" s="216"/>
      <c r="D50" s="216"/>
      <c r="E50" s="216"/>
      <c r="F50" s="216"/>
      <c r="G50" s="216"/>
      <c r="H50" s="216"/>
    </row>
    <row r="51" spans="1:8" ht="14.25">
      <c r="A51" s="110"/>
      <c r="B51" s="110"/>
      <c r="C51" s="110"/>
      <c r="D51" s="110"/>
      <c r="E51" s="110"/>
      <c r="F51" s="110"/>
      <c r="G51" s="110"/>
      <c r="H51" s="110"/>
    </row>
    <row r="52" spans="1:8" s="130" customFormat="1" ht="12.75" customHeight="1">
      <c r="A52" s="133" t="s">
        <v>49</v>
      </c>
      <c r="B52" s="133"/>
      <c r="C52" s="133"/>
      <c r="D52" s="133"/>
      <c r="E52" s="133"/>
      <c r="F52" s="133"/>
      <c r="G52" s="133"/>
      <c r="H52" s="133"/>
    </row>
    <row r="53" spans="1:8" s="130" customFormat="1" ht="12.75" customHeight="1">
      <c r="A53" s="133"/>
      <c r="B53" s="133"/>
      <c r="C53" s="133"/>
      <c r="D53" s="133"/>
      <c r="E53" s="133"/>
      <c r="F53" s="133"/>
      <c r="G53" s="133"/>
      <c r="H53" s="133"/>
    </row>
    <row r="54" spans="1:8" s="130" customFormat="1" ht="12.75" customHeight="1">
      <c r="A54" s="133"/>
      <c r="B54" s="133"/>
      <c r="C54" s="133"/>
      <c r="D54" s="133"/>
      <c r="E54" s="133"/>
      <c r="F54" s="133"/>
      <c r="G54" s="133"/>
      <c r="H54" s="133"/>
    </row>
    <row r="55" spans="1:8" s="130" customFormat="1" ht="14.25" customHeight="1">
      <c r="A55" s="133"/>
      <c r="B55" s="133"/>
      <c r="C55" s="133"/>
      <c r="D55" s="133"/>
      <c r="E55" s="133"/>
      <c r="F55" s="133"/>
      <c r="G55" s="133"/>
      <c r="H55" s="133"/>
    </row>
    <row r="56" spans="2:8" ht="15">
      <c r="B56" s="111"/>
      <c r="C56" s="111"/>
      <c r="D56" s="111"/>
      <c r="E56" s="111"/>
      <c r="F56" s="111"/>
      <c r="G56" s="111"/>
      <c r="H56" s="111"/>
    </row>
    <row r="58" ht="15">
      <c r="A58" s="111" t="s">
        <v>82</v>
      </c>
    </row>
  </sheetData>
  <sheetProtection/>
  <mergeCells count="76">
    <mergeCell ref="A47:G47"/>
    <mergeCell ref="A49:G49"/>
    <mergeCell ref="A50:H50"/>
    <mergeCell ref="A33:H33"/>
    <mergeCell ref="A36:E36"/>
    <mergeCell ref="F36:G36"/>
    <mergeCell ref="A39:E39"/>
    <mergeCell ref="F39:G39"/>
    <mergeCell ref="A40:E40"/>
    <mergeCell ref="F40:G40"/>
    <mergeCell ref="A41:E41"/>
    <mergeCell ref="F41:G41"/>
    <mergeCell ref="A42:E42"/>
    <mergeCell ref="F42:G42"/>
    <mergeCell ref="F37:G37"/>
    <mergeCell ref="A44:D44"/>
    <mergeCell ref="F44:G44"/>
    <mergeCell ref="A32:E32"/>
    <mergeCell ref="F32:G32"/>
    <mergeCell ref="A34:E34"/>
    <mergeCell ref="F34:G34"/>
    <mergeCell ref="A35:E35"/>
    <mergeCell ref="F35:G35"/>
    <mergeCell ref="A1:H1"/>
    <mergeCell ref="H2:H5"/>
    <mergeCell ref="D5:G5"/>
    <mergeCell ref="A6:H6"/>
    <mergeCell ref="A7:E7"/>
    <mergeCell ref="F7:G7"/>
    <mergeCell ref="H7:H8"/>
    <mergeCell ref="A8:G8"/>
    <mergeCell ref="B2:G2"/>
    <mergeCell ref="B3:G3"/>
    <mergeCell ref="B4:G4"/>
    <mergeCell ref="A22:E22"/>
    <mergeCell ref="F22:G22"/>
    <mergeCell ref="A11:C11"/>
    <mergeCell ref="F26:G26"/>
    <mergeCell ref="A23:E23"/>
    <mergeCell ref="F23:G23"/>
    <mergeCell ref="A24:G24"/>
    <mergeCell ref="A25:E25"/>
    <mergeCell ref="F25:G25"/>
    <mergeCell ref="A26:E26"/>
    <mergeCell ref="A15:C15"/>
    <mergeCell ref="A16:E16"/>
    <mergeCell ref="A17:E17"/>
    <mergeCell ref="F17:G17"/>
    <mergeCell ref="A13:C13"/>
    <mergeCell ref="A14:C14"/>
    <mergeCell ref="A12:C12"/>
    <mergeCell ref="A9:C9"/>
    <mergeCell ref="A10:C10"/>
    <mergeCell ref="A21:E21"/>
    <mergeCell ref="F21:G21"/>
    <mergeCell ref="A18:G18"/>
    <mergeCell ref="A19:E19"/>
    <mergeCell ref="F19:G19"/>
    <mergeCell ref="A20:E20"/>
    <mergeCell ref="F20:G20"/>
    <mergeCell ref="A52:H55"/>
    <mergeCell ref="A27:E27"/>
    <mergeCell ref="F27:G27"/>
    <mergeCell ref="A28:G28"/>
    <mergeCell ref="A29:E29"/>
    <mergeCell ref="F29:G29"/>
    <mergeCell ref="A31:E31"/>
    <mergeCell ref="F31:G31"/>
    <mergeCell ref="A30:E30"/>
    <mergeCell ref="F30:G30"/>
    <mergeCell ref="A37:E37"/>
    <mergeCell ref="A38:H38"/>
    <mergeCell ref="A45:E45"/>
    <mergeCell ref="F45:G45"/>
    <mergeCell ref="A43:E43"/>
    <mergeCell ref="F43:G43"/>
  </mergeCells>
  <printOptions horizontalCentered="1"/>
  <pageMargins left="0" right="0" top="0.25" bottom="0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M29" sqref="M29"/>
    </sheetView>
  </sheetViews>
  <sheetFormatPr defaultColWidth="8.8515625" defaultRowHeight="12.75"/>
  <cols>
    <col min="1" max="1" width="15.421875" style="66" customWidth="1"/>
    <col min="2" max="2" width="12.421875" style="66" customWidth="1"/>
    <col min="3" max="3" width="12.140625" style="66" customWidth="1"/>
    <col min="4" max="4" width="8.7109375" style="66" customWidth="1"/>
    <col min="5" max="5" width="15.140625" style="66" customWidth="1"/>
    <col min="6" max="6" width="14.28125" style="66" customWidth="1"/>
    <col min="7" max="7" width="14.421875" style="66" customWidth="1"/>
    <col min="8" max="8" width="16.57421875" style="66" customWidth="1"/>
    <col min="9" max="9" width="14.00390625" style="66" customWidth="1"/>
    <col min="10" max="16384" width="8.8515625" style="66" customWidth="1"/>
  </cols>
  <sheetData>
    <row r="1" spans="1:8" ht="15.75">
      <c r="A1" s="236" t="s">
        <v>6</v>
      </c>
      <c r="B1" s="236"/>
      <c r="C1" s="236"/>
      <c r="D1" s="236"/>
      <c r="E1" s="236"/>
      <c r="F1" s="236"/>
      <c r="G1" s="236"/>
      <c r="H1" s="236"/>
    </row>
    <row r="2" spans="1:8" ht="15">
      <c r="A2" s="131" t="s">
        <v>3</v>
      </c>
      <c r="B2" s="237"/>
      <c r="C2" s="237"/>
      <c r="D2" s="237"/>
      <c r="E2" s="237"/>
      <c r="F2" s="237"/>
      <c r="G2" s="237"/>
      <c r="H2" s="238"/>
    </row>
    <row r="3" spans="1:8" ht="15">
      <c r="A3" s="131" t="s">
        <v>46</v>
      </c>
      <c r="B3" s="239"/>
      <c r="C3" s="239"/>
      <c r="D3" s="239"/>
      <c r="E3" s="239"/>
      <c r="F3" s="239"/>
      <c r="G3" s="239"/>
      <c r="H3" s="238"/>
    </row>
    <row r="4" spans="1:8" ht="15">
      <c r="A4" s="131" t="s">
        <v>4</v>
      </c>
      <c r="B4" s="239"/>
      <c r="C4" s="239"/>
      <c r="D4" s="239"/>
      <c r="E4" s="239"/>
      <c r="F4" s="239"/>
      <c r="G4" s="239"/>
      <c r="H4" s="238"/>
    </row>
    <row r="5" spans="1:8" ht="15">
      <c r="A5" s="132"/>
      <c r="B5" s="132"/>
      <c r="C5" s="131" t="s">
        <v>5</v>
      </c>
      <c r="D5" s="240"/>
      <c r="E5" s="240"/>
      <c r="F5" s="240"/>
      <c r="G5" s="240"/>
      <c r="H5" s="238"/>
    </row>
    <row r="6" spans="1:8" s="70" customFormat="1" ht="14.25">
      <c r="A6" s="199"/>
      <c r="B6" s="199"/>
      <c r="C6" s="199"/>
      <c r="D6" s="199"/>
      <c r="E6" s="199"/>
      <c r="F6" s="199"/>
      <c r="G6" s="199"/>
      <c r="H6" s="199"/>
    </row>
    <row r="7" spans="1:8" ht="15">
      <c r="A7" s="200" t="s">
        <v>73</v>
      </c>
      <c r="B7" s="200"/>
      <c r="C7" s="200"/>
      <c r="D7" s="200"/>
      <c r="E7" s="201"/>
      <c r="F7" s="202" t="s">
        <v>11</v>
      </c>
      <c r="G7" s="203"/>
      <c r="H7" s="204" t="s">
        <v>14</v>
      </c>
    </row>
    <row r="8" spans="1:8" ht="44.25" customHeight="1">
      <c r="A8" s="206" t="s">
        <v>47</v>
      </c>
      <c r="B8" s="207"/>
      <c r="C8" s="207"/>
      <c r="D8" s="207"/>
      <c r="E8" s="207"/>
      <c r="F8" s="207"/>
      <c r="G8" s="207"/>
      <c r="H8" s="205"/>
    </row>
    <row r="9" spans="1:8" ht="25.5">
      <c r="A9" s="170" t="s">
        <v>0</v>
      </c>
      <c r="B9" s="171"/>
      <c r="C9" s="172"/>
      <c r="D9" s="7" t="s">
        <v>2</v>
      </c>
      <c r="E9" s="7" t="s">
        <v>26</v>
      </c>
      <c r="F9" s="8" t="s">
        <v>1</v>
      </c>
      <c r="G9" s="9" t="s">
        <v>83</v>
      </c>
      <c r="H9" s="21"/>
    </row>
    <row r="10" spans="1:8" ht="15" customHeight="1">
      <c r="A10" s="173"/>
      <c r="B10" s="174"/>
      <c r="C10" s="175"/>
      <c r="D10" s="42"/>
      <c r="E10" s="43"/>
      <c r="F10" s="44">
        <f aca="true" t="shared" si="0" ref="F10:F15">IF(E10&gt;199299.99,(199300*D10),D10*E10)</f>
        <v>0</v>
      </c>
      <c r="G10" s="45">
        <f>F10*0.508</f>
        <v>0</v>
      </c>
      <c r="H10" s="24">
        <f aca="true" t="shared" si="1" ref="H10:H15">SUM(F10:G10)</f>
        <v>0</v>
      </c>
    </row>
    <row r="11" spans="1:8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4">
        <f t="shared" si="1"/>
        <v>0</v>
      </c>
    </row>
    <row r="12" spans="1:8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4">
        <f t="shared" si="1"/>
        <v>0</v>
      </c>
    </row>
    <row r="13" spans="1:8" s="70" customFormat="1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4">
        <f t="shared" si="1"/>
        <v>0</v>
      </c>
    </row>
    <row r="14" spans="1:8" s="70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4">
        <f t="shared" si="1"/>
        <v>0</v>
      </c>
    </row>
    <row r="15" spans="1:8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4">
        <f t="shared" si="1"/>
        <v>0</v>
      </c>
    </row>
    <row r="16" spans="1:8" ht="15" customHeight="1">
      <c r="A16" s="186" t="s">
        <v>7</v>
      </c>
      <c r="B16" s="187"/>
      <c r="C16" s="187"/>
      <c r="D16" s="187"/>
      <c r="E16" s="188"/>
      <c r="F16" s="5">
        <f>SUM(F10:F15)</f>
        <v>0</v>
      </c>
      <c r="G16" s="10">
        <f>SUM(G10:G15)</f>
        <v>0</v>
      </c>
      <c r="H16" s="6"/>
    </row>
    <row r="17" spans="1:8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">
        <f>SUM(H10:H15)</f>
        <v>0</v>
      </c>
    </row>
    <row r="18" spans="1:8" ht="15" customHeight="1">
      <c r="A18" s="241" t="s">
        <v>24</v>
      </c>
      <c r="B18" s="242"/>
      <c r="C18" s="242"/>
      <c r="D18" s="242"/>
      <c r="E18" s="242"/>
      <c r="F18" s="242"/>
      <c r="G18" s="242"/>
      <c r="H18" s="12"/>
    </row>
    <row r="19" spans="1:8" ht="15" customHeight="1">
      <c r="A19" s="243"/>
      <c r="B19" s="244"/>
      <c r="C19" s="244"/>
      <c r="D19" s="244"/>
      <c r="E19" s="245"/>
      <c r="F19" s="246"/>
      <c r="G19" s="247"/>
      <c r="H19" s="26">
        <f>F19</f>
        <v>0</v>
      </c>
    </row>
    <row r="20" spans="1:8" ht="15" customHeight="1">
      <c r="A20" s="176"/>
      <c r="B20" s="177"/>
      <c r="C20" s="177"/>
      <c r="D20" s="177"/>
      <c r="E20" s="178"/>
      <c r="F20" s="179"/>
      <c r="G20" s="180"/>
      <c r="H20" s="26">
        <f>F20</f>
        <v>0</v>
      </c>
    </row>
    <row r="21" spans="1:8" ht="15" customHeight="1">
      <c r="A21" s="176"/>
      <c r="B21" s="177"/>
      <c r="C21" s="177"/>
      <c r="D21" s="177"/>
      <c r="E21" s="178"/>
      <c r="F21" s="179"/>
      <c r="G21" s="180"/>
      <c r="H21" s="26">
        <f>F21</f>
        <v>0</v>
      </c>
    </row>
    <row r="22" spans="1:8" ht="15" customHeight="1">
      <c r="A22" s="176"/>
      <c r="B22" s="177"/>
      <c r="C22" s="177"/>
      <c r="D22" s="177"/>
      <c r="E22" s="178"/>
      <c r="F22" s="179"/>
      <c r="G22" s="180"/>
      <c r="H22" s="26">
        <f>F22</f>
        <v>0</v>
      </c>
    </row>
    <row r="23" spans="1:8" ht="15" customHeight="1">
      <c r="A23" s="248"/>
      <c r="B23" s="249"/>
      <c r="C23" s="249"/>
      <c r="D23" s="249"/>
      <c r="E23" s="250"/>
      <c r="F23" s="251"/>
      <c r="G23" s="252"/>
      <c r="H23" s="26">
        <f>F23</f>
        <v>0</v>
      </c>
    </row>
    <row r="24" spans="1:8" ht="15" customHeight="1">
      <c r="A24" s="186" t="s">
        <v>8</v>
      </c>
      <c r="B24" s="187"/>
      <c r="C24" s="187"/>
      <c r="D24" s="187"/>
      <c r="E24" s="188"/>
      <c r="F24" s="253"/>
      <c r="G24" s="254"/>
      <c r="H24" s="83">
        <f>SUM(H19:H23)</f>
        <v>0</v>
      </c>
    </row>
    <row r="25" spans="1:8" ht="15" customHeight="1">
      <c r="A25" s="255" t="s">
        <v>12</v>
      </c>
      <c r="B25" s="256"/>
      <c r="C25" s="256"/>
      <c r="D25" s="256"/>
      <c r="E25" s="256"/>
      <c r="F25" s="256"/>
      <c r="G25" s="256"/>
      <c r="H25" s="79"/>
    </row>
    <row r="26" spans="1:8" ht="15" customHeight="1">
      <c r="A26" s="243"/>
      <c r="B26" s="244"/>
      <c r="C26" s="244"/>
      <c r="D26" s="244"/>
      <c r="E26" s="245"/>
      <c r="F26" s="246"/>
      <c r="G26" s="247"/>
      <c r="H26" s="81">
        <f>F26</f>
        <v>0</v>
      </c>
    </row>
    <row r="27" spans="1:8" s="70" customFormat="1" ht="15" customHeight="1">
      <c r="A27" s="248"/>
      <c r="B27" s="249"/>
      <c r="C27" s="249"/>
      <c r="D27" s="249"/>
      <c r="E27" s="250"/>
      <c r="F27" s="251"/>
      <c r="G27" s="252"/>
      <c r="H27" s="81">
        <f>F27</f>
        <v>0</v>
      </c>
    </row>
    <row r="28" spans="1:8" s="70" customFormat="1" ht="15" customHeight="1">
      <c r="A28" s="186" t="s">
        <v>13</v>
      </c>
      <c r="B28" s="187"/>
      <c r="C28" s="187"/>
      <c r="D28" s="187"/>
      <c r="E28" s="188"/>
      <c r="F28" s="253"/>
      <c r="G28" s="254"/>
      <c r="H28" s="83">
        <f>SUM(H26:H27)</f>
        <v>0</v>
      </c>
    </row>
    <row r="29" spans="1:8" ht="15" customHeight="1">
      <c r="A29" s="255" t="s">
        <v>30</v>
      </c>
      <c r="B29" s="256"/>
      <c r="C29" s="256"/>
      <c r="D29" s="256"/>
      <c r="E29" s="256"/>
      <c r="F29" s="256"/>
      <c r="G29" s="256"/>
      <c r="H29" s="79"/>
    </row>
    <row r="30" spans="1:8" ht="15" customHeight="1">
      <c r="A30" s="243"/>
      <c r="B30" s="244"/>
      <c r="C30" s="244"/>
      <c r="D30" s="244"/>
      <c r="E30" s="245"/>
      <c r="F30" s="246"/>
      <c r="G30" s="247"/>
      <c r="H30" s="81">
        <f>F30</f>
        <v>0</v>
      </c>
    </row>
    <row r="31" spans="1:8" ht="15" customHeight="1">
      <c r="A31" s="259"/>
      <c r="B31" s="260"/>
      <c r="C31" s="260"/>
      <c r="D31" s="260"/>
      <c r="E31" s="263"/>
      <c r="F31" s="261"/>
      <c r="G31" s="262"/>
      <c r="H31" s="81">
        <f>F31</f>
        <v>0</v>
      </c>
    </row>
    <row r="32" spans="1:8" s="70" customFormat="1" ht="15" customHeight="1">
      <c r="A32" s="248"/>
      <c r="B32" s="249"/>
      <c r="C32" s="249"/>
      <c r="D32" s="249"/>
      <c r="E32" s="250"/>
      <c r="F32" s="251"/>
      <c r="G32" s="252"/>
      <c r="H32" s="119">
        <f>F32</f>
        <v>0</v>
      </c>
    </row>
    <row r="33" spans="1:8" s="70" customFormat="1" ht="15" customHeight="1">
      <c r="A33" s="186" t="s">
        <v>9</v>
      </c>
      <c r="B33" s="187"/>
      <c r="C33" s="187"/>
      <c r="D33" s="187"/>
      <c r="E33" s="188"/>
      <c r="F33" s="253"/>
      <c r="G33" s="254"/>
      <c r="H33" s="83">
        <f>SUM(H30:H32)</f>
        <v>0</v>
      </c>
    </row>
    <row r="34" spans="1:8" ht="15" customHeight="1">
      <c r="A34" s="257" t="s">
        <v>29</v>
      </c>
      <c r="B34" s="258"/>
      <c r="C34" s="258"/>
      <c r="D34" s="258"/>
      <c r="E34" s="258"/>
      <c r="F34" s="258"/>
      <c r="G34" s="258"/>
      <c r="H34" s="79"/>
    </row>
    <row r="35" spans="1:8" ht="15" customHeight="1">
      <c r="A35" s="243"/>
      <c r="B35" s="244"/>
      <c r="C35" s="244"/>
      <c r="D35" s="244"/>
      <c r="E35" s="244"/>
      <c r="F35" s="246"/>
      <c r="G35" s="247"/>
      <c r="H35" s="81">
        <f>F35</f>
        <v>0</v>
      </c>
    </row>
    <row r="36" spans="1:8" ht="15" customHeight="1">
      <c r="A36" s="243"/>
      <c r="B36" s="244"/>
      <c r="C36" s="244"/>
      <c r="D36" s="244"/>
      <c r="E36" s="244"/>
      <c r="F36" s="246"/>
      <c r="G36" s="247"/>
      <c r="H36" s="81">
        <f>F36</f>
        <v>0</v>
      </c>
    </row>
    <row r="37" spans="1:8" ht="15" customHeight="1">
      <c r="A37" s="259"/>
      <c r="B37" s="260"/>
      <c r="C37" s="260"/>
      <c r="D37" s="260"/>
      <c r="E37" s="260"/>
      <c r="F37" s="261"/>
      <c r="G37" s="262"/>
      <c r="H37" s="81">
        <f>F37</f>
        <v>0</v>
      </c>
    </row>
    <row r="38" spans="1:8" ht="15" customHeight="1">
      <c r="A38" s="248"/>
      <c r="B38" s="249"/>
      <c r="C38" s="249"/>
      <c r="D38" s="249"/>
      <c r="E38" s="249"/>
      <c r="F38" s="251"/>
      <c r="G38" s="252"/>
      <c r="H38" s="81">
        <f>F38</f>
        <v>0</v>
      </c>
    </row>
    <row r="39" spans="1:8" ht="15" customHeight="1">
      <c r="A39" s="186" t="s">
        <v>23</v>
      </c>
      <c r="B39" s="187"/>
      <c r="C39" s="187"/>
      <c r="D39" s="187"/>
      <c r="E39" s="188"/>
      <c r="F39" s="283"/>
      <c r="G39" s="254"/>
      <c r="H39" s="83">
        <f>SUM(H35:H38)</f>
        <v>0</v>
      </c>
    </row>
    <row r="40" spans="1:8" ht="15" customHeight="1">
      <c r="A40" s="284" t="s">
        <v>59</v>
      </c>
      <c r="B40" s="285"/>
      <c r="C40" s="285"/>
      <c r="D40" s="285"/>
      <c r="E40" s="285"/>
      <c r="F40" s="285"/>
      <c r="G40" s="285"/>
      <c r="H40" s="286"/>
    </row>
    <row r="41" spans="1:8" ht="15" customHeight="1">
      <c r="A41" s="287" t="s">
        <v>56</v>
      </c>
      <c r="B41" s="288"/>
      <c r="C41" s="289" t="s">
        <v>33</v>
      </c>
      <c r="D41" s="290"/>
      <c r="E41" s="291"/>
      <c r="F41" s="292"/>
      <c r="G41" s="293"/>
      <c r="H41" s="120">
        <f>SUM(F41:G41)</f>
        <v>0</v>
      </c>
    </row>
    <row r="42" spans="1:8" ht="15" customHeight="1">
      <c r="A42" s="264" t="s">
        <v>42</v>
      </c>
      <c r="B42" s="265"/>
      <c r="C42" s="268" t="s">
        <v>34</v>
      </c>
      <c r="D42" s="269"/>
      <c r="E42" s="270"/>
      <c r="F42" s="271"/>
      <c r="G42" s="272"/>
      <c r="H42" s="121">
        <f>SUM(F42:G42)</f>
        <v>0</v>
      </c>
    </row>
    <row r="43" spans="1:8" ht="15" customHeight="1">
      <c r="A43" s="264"/>
      <c r="B43" s="265"/>
      <c r="C43" s="273" t="s">
        <v>39</v>
      </c>
      <c r="D43" s="274"/>
      <c r="E43" s="275"/>
      <c r="F43" s="276">
        <f>SUM(F41:G42)</f>
        <v>0</v>
      </c>
      <c r="G43" s="277"/>
      <c r="H43" s="122">
        <f>H41+H42</f>
        <v>0</v>
      </c>
    </row>
    <row r="44" spans="1:8" ht="15" customHeight="1">
      <c r="A44" s="266"/>
      <c r="B44" s="267"/>
      <c r="C44" s="278" t="s">
        <v>43</v>
      </c>
      <c r="D44" s="279"/>
      <c r="E44" s="280"/>
      <c r="F44" s="281">
        <f>IF(F43&gt;25000,25000,F43)</f>
        <v>0</v>
      </c>
      <c r="G44" s="282"/>
      <c r="H44" s="123">
        <f>F44</f>
        <v>0</v>
      </c>
    </row>
    <row r="45" spans="1:8" ht="15" customHeight="1">
      <c r="A45" s="287" t="s">
        <v>57</v>
      </c>
      <c r="B45" s="288"/>
      <c r="C45" s="289" t="s">
        <v>35</v>
      </c>
      <c r="D45" s="290"/>
      <c r="E45" s="291"/>
      <c r="F45" s="292"/>
      <c r="G45" s="293"/>
      <c r="H45" s="120">
        <f>SUM(F45:G45)</f>
        <v>0</v>
      </c>
    </row>
    <row r="46" spans="1:8" ht="15" customHeight="1">
      <c r="A46" s="264" t="s">
        <v>42</v>
      </c>
      <c r="B46" s="265"/>
      <c r="C46" s="268" t="s">
        <v>36</v>
      </c>
      <c r="D46" s="269"/>
      <c r="E46" s="270"/>
      <c r="F46" s="294"/>
      <c r="G46" s="295"/>
      <c r="H46" s="124">
        <f>SUM(F46:G46)</f>
        <v>0</v>
      </c>
    </row>
    <row r="47" spans="1:8" ht="15" customHeight="1">
      <c r="A47" s="264"/>
      <c r="B47" s="265"/>
      <c r="C47" s="273" t="s">
        <v>40</v>
      </c>
      <c r="D47" s="274"/>
      <c r="E47" s="275"/>
      <c r="F47" s="276">
        <f>SUM(F45:G46)</f>
        <v>0</v>
      </c>
      <c r="G47" s="277"/>
      <c r="H47" s="122">
        <f>SUM(H45:H46)</f>
        <v>0</v>
      </c>
    </row>
    <row r="48" spans="1:8" ht="15" customHeight="1">
      <c r="A48" s="266"/>
      <c r="B48" s="267"/>
      <c r="C48" s="278" t="s">
        <v>43</v>
      </c>
      <c r="D48" s="279"/>
      <c r="E48" s="280"/>
      <c r="F48" s="281">
        <f>IF(F47&gt;25000,25000,F47)</f>
        <v>0</v>
      </c>
      <c r="G48" s="282"/>
      <c r="H48" s="123">
        <f>SUM(H45:H46)</f>
        <v>0</v>
      </c>
    </row>
    <row r="49" spans="1:8" ht="15" customHeight="1">
      <c r="A49" s="186" t="s">
        <v>22</v>
      </c>
      <c r="B49" s="187"/>
      <c r="C49" s="308"/>
      <c r="D49" s="308"/>
      <c r="E49" s="308"/>
      <c r="F49" s="309">
        <f>F43+F47</f>
        <v>0</v>
      </c>
      <c r="G49" s="308"/>
      <c r="H49" s="83">
        <f>H43+H47</f>
        <v>0</v>
      </c>
    </row>
    <row r="50" spans="1:8" ht="15" customHeight="1">
      <c r="A50" s="186" t="s">
        <v>43</v>
      </c>
      <c r="B50" s="187"/>
      <c r="C50" s="187"/>
      <c r="D50" s="187"/>
      <c r="E50" s="187"/>
      <c r="F50" s="283">
        <f>F44+F48</f>
        <v>0</v>
      </c>
      <c r="G50" s="253"/>
      <c r="H50" s="125">
        <f>H44+H48</f>
        <v>0</v>
      </c>
    </row>
    <row r="51" spans="1:8" ht="15" customHeight="1">
      <c r="A51" s="310" t="s">
        <v>27</v>
      </c>
      <c r="B51" s="311"/>
      <c r="C51" s="311"/>
      <c r="D51" s="311"/>
      <c r="E51" s="311"/>
      <c r="F51" s="311"/>
      <c r="G51" s="311"/>
      <c r="H51" s="312"/>
    </row>
    <row r="52" spans="1:8" ht="15" customHeight="1">
      <c r="A52" s="243"/>
      <c r="B52" s="244"/>
      <c r="C52" s="244"/>
      <c r="D52" s="244"/>
      <c r="E52" s="244"/>
      <c r="F52" s="246"/>
      <c r="G52" s="247"/>
      <c r="H52" s="101">
        <f>F52</f>
        <v>0</v>
      </c>
    </row>
    <row r="53" spans="1:8" ht="15" customHeight="1">
      <c r="A53" s="296"/>
      <c r="B53" s="297"/>
      <c r="C53" s="297"/>
      <c r="D53" s="297"/>
      <c r="E53" s="297"/>
      <c r="F53" s="298"/>
      <c r="G53" s="299"/>
      <c r="H53" s="101">
        <f>F53</f>
        <v>0</v>
      </c>
    </row>
    <row r="54" spans="1:8" ht="15" customHeight="1" thickBot="1">
      <c r="A54" s="300" t="s">
        <v>28</v>
      </c>
      <c r="B54" s="301"/>
      <c r="C54" s="301"/>
      <c r="D54" s="301"/>
      <c r="E54" s="301"/>
      <c r="F54" s="302"/>
      <c r="G54" s="303"/>
      <c r="H54" s="102">
        <f>SUM(H52:H53)</f>
        <v>0</v>
      </c>
    </row>
    <row r="55" spans="1:9" ht="15" customHeight="1" thickBot="1">
      <c r="A55" s="304" t="s">
        <v>10</v>
      </c>
      <c r="B55" s="305"/>
      <c r="C55" s="305"/>
      <c r="D55" s="305"/>
      <c r="E55" s="305"/>
      <c r="F55" s="306"/>
      <c r="G55" s="307"/>
      <c r="H55" s="103">
        <f>H17+H24+H28+H33+H39+H49+H54</f>
        <v>0</v>
      </c>
      <c r="I55" s="126"/>
    </row>
    <row r="56" spans="1:9" ht="15" customHeight="1">
      <c r="A56" s="317" t="s">
        <v>71</v>
      </c>
      <c r="B56" s="318"/>
      <c r="C56" s="318"/>
      <c r="D56" s="318"/>
      <c r="E56" s="318"/>
      <c r="F56" s="319"/>
      <c r="G56" s="320"/>
      <c r="H56" s="127">
        <f>H17+H24+H28+H33+H39+H41+H45+H54</f>
        <v>0</v>
      </c>
      <c r="I56" s="126"/>
    </row>
    <row r="57" spans="1:9" ht="15" customHeight="1">
      <c r="A57" s="321" t="s">
        <v>32</v>
      </c>
      <c r="B57" s="322"/>
      <c r="C57" s="322"/>
      <c r="D57" s="322"/>
      <c r="E57" s="322"/>
      <c r="F57" s="323"/>
      <c r="G57" s="324"/>
      <c r="H57" s="106">
        <f>H17+H24+H33+H39+H50+H54</f>
        <v>0</v>
      </c>
      <c r="I57" s="126"/>
    </row>
    <row r="58" spans="1:9" ht="15" customHeight="1">
      <c r="A58" s="325" t="s">
        <v>25</v>
      </c>
      <c r="B58" s="308"/>
      <c r="C58" s="308"/>
      <c r="D58" s="308"/>
      <c r="E58" s="107">
        <v>0.475</v>
      </c>
      <c r="F58" s="309"/>
      <c r="G58" s="326"/>
      <c r="H58" s="96">
        <f>H57*E58</f>
        <v>0</v>
      </c>
      <c r="I58" s="126"/>
    </row>
    <row r="59" spans="1:9" ht="15" customHeight="1" thickBot="1">
      <c r="A59" s="313" t="s">
        <v>31</v>
      </c>
      <c r="B59" s="314"/>
      <c r="C59" s="314"/>
      <c r="D59" s="314"/>
      <c r="E59" s="314"/>
      <c r="F59" s="315"/>
      <c r="G59" s="316"/>
      <c r="H59" s="108">
        <f>H55+H58</f>
        <v>0</v>
      </c>
      <c r="I59" s="126"/>
    </row>
    <row r="60" ht="13.5" thickTop="1"/>
    <row r="61" spans="1:8" ht="14.25">
      <c r="A61" s="214" t="s">
        <v>45</v>
      </c>
      <c r="B61" s="214"/>
      <c r="C61" s="214"/>
      <c r="D61" s="214"/>
      <c r="E61" s="214"/>
      <c r="F61" s="214"/>
      <c r="G61" s="214"/>
      <c r="H61" s="109"/>
    </row>
    <row r="63" spans="1:8" ht="15">
      <c r="A63" s="215" t="s">
        <v>48</v>
      </c>
      <c r="B63" s="215"/>
      <c r="C63" s="215"/>
      <c r="D63" s="215"/>
      <c r="E63" s="215"/>
      <c r="F63" s="215"/>
      <c r="G63" s="215"/>
      <c r="H63" s="110"/>
    </row>
    <row r="64" spans="1:8" ht="14.25" customHeight="1">
      <c r="A64" s="216" t="s">
        <v>81</v>
      </c>
      <c r="B64" s="216"/>
      <c r="C64" s="216"/>
      <c r="D64" s="216"/>
      <c r="E64" s="216"/>
      <c r="F64" s="216"/>
      <c r="G64" s="216"/>
      <c r="H64" s="216"/>
    </row>
    <row r="65" spans="1:8" ht="14.25">
      <c r="A65" s="110"/>
      <c r="B65" s="110"/>
      <c r="C65" s="110"/>
      <c r="D65" s="110"/>
      <c r="E65" s="110"/>
      <c r="F65" s="110"/>
      <c r="G65" s="110"/>
      <c r="H65" s="110"/>
    </row>
    <row r="66" spans="1:8" ht="12.75" customHeight="1">
      <c r="A66" s="133" t="s">
        <v>49</v>
      </c>
      <c r="B66" s="133"/>
      <c r="C66" s="133"/>
      <c r="D66" s="133"/>
      <c r="E66" s="133"/>
      <c r="F66" s="133"/>
      <c r="G66" s="133"/>
      <c r="H66" s="133"/>
    </row>
    <row r="67" spans="1:8" ht="12.75" customHeight="1">
      <c r="A67" s="133"/>
      <c r="B67" s="133"/>
      <c r="C67" s="133"/>
      <c r="D67" s="133"/>
      <c r="E67" s="133"/>
      <c r="F67" s="133"/>
      <c r="G67" s="133"/>
      <c r="H67" s="133"/>
    </row>
    <row r="68" spans="1:8" ht="12.75" customHeight="1">
      <c r="A68" s="133"/>
      <c r="B68" s="133"/>
      <c r="C68" s="133"/>
      <c r="D68" s="133"/>
      <c r="E68" s="133"/>
      <c r="F68" s="133"/>
      <c r="G68" s="133"/>
      <c r="H68" s="133"/>
    </row>
    <row r="69" spans="1:8" ht="12.75" customHeight="1">
      <c r="A69" s="133"/>
      <c r="B69" s="133"/>
      <c r="C69" s="133"/>
      <c r="D69" s="133"/>
      <c r="E69" s="133"/>
      <c r="F69" s="133"/>
      <c r="G69" s="133"/>
      <c r="H69" s="133"/>
    </row>
    <row r="70" spans="1:8" ht="15">
      <c r="A70"/>
      <c r="B70" s="111"/>
      <c r="C70" s="111"/>
      <c r="D70" s="111"/>
      <c r="E70" s="111"/>
      <c r="F70" s="111"/>
      <c r="G70" s="111"/>
      <c r="H70" s="111"/>
    </row>
    <row r="71" spans="1:8" ht="12.75">
      <c r="A71"/>
      <c r="B71"/>
      <c r="C71"/>
      <c r="D71"/>
      <c r="E71"/>
      <c r="F71"/>
      <c r="G71"/>
      <c r="H71"/>
    </row>
    <row r="72" spans="1:8" ht="15">
      <c r="A72" s="111" t="s">
        <v>82</v>
      </c>
      <c r="B72"/>
      <c r="C72"/>
      <c r="D72"/>
      <c r="E72"/>
      <c r="F72"/>
      <c r="G72"/>
      <c r="H72"/>
    </row>
  </sheetData>
  <sheetProtection/>
  <mergeCells count="107">
    <mergeCell ref="A59:E59"/>
    <mergeCell ref="F59:G59"/>
    <mergeCell ref="A56:E56"/>
    <mergeCell ref="F56:G56"/>
    <mergeCell ref="A57:E57"/>
    <mergeCell ref="F57:G57"/>
    <mergeCell ref="A58:D58"/>
    <mergeCell ref="F58:G58"/>
    <mergeCell ref="A66:H69"/>
    <mergeCell ref="A53:E53"/>
    <mergeCell ref="F53:G53"/>
    <mergeCell ref="A54:E54"/>
    <mergeCell ref="F54:G54"/>
    <mergeCell ref="A55:E55"/>
    <mergeCell ref="F55:G55"/>
    <mergeCell ref="A49:E49"/>
    <mergeCell ref="F49:G49"/>
    <mergeCell ref="A50:E50"/>
    <mergeCell ref="F50:G50"/>
    <mergeCell ref="A51:H51"/>
    <mergeCell ref="A52:E52"/>
    <mergeCell ref="F52:G52"/>
    <mergeCell ref="A45:B45"/>
    <mergeCell ref="C45:E45"/>
    <mergeCell ref="F45:G45"/>
    <mergeCell ref="A46:B48"/>
    <mergeCell ref="C46:E46"/>
    <mergeCell ref="F46:G46"/>
    <mergeCell ref="C47:E47"/>
    <mergeCell ref="F47:G47"/>
    <mergeCell ref="C48:E48"/>
    <mergeCell ref="F48:G48"/>
    <mergeCell ref="A42:B44"/>
    <mergeCell ref="C42:E42"/>
    <mergeCell ref="F42:G42"/>
    <mergeCell ref="C43:E43"/>
    <mergeCell ref="F43:G43"/>
    <mergeCell ref="C44:E44"/>
    <mergeCell ref="F44:G44"/>
    <mergeCell ref="A38:E38"/>
    <mergeCell ref="F38:G38"/>
    <mergeCell ref="A39:E39"/>
    <mergeCell ref="F39:G39"/>
    <mergeCell ref="A40:H40"/>
    <mergeCell ref="A41:B41"/>
    <mergeCell ref="C41:E41"/>
    <mergeCell ref="F41:G41"/>
    <mergeCell ref="A34:G34"/>
    <mergeCell ref="A35:E35"/>
    <mergeCell ref="F35:G35"/>
    <mergeCell ref="A36:E36"/>
    <mergeCell ref="F36:G36"/>
    <mergeCell ref="A37:E37"/>
    <mergeCell ref="F37:G37"/>
    <mergeCell ref="A31:E31"/>
    <mergeCell ref="F31:G31"/>
    <mergeCell ref="A32:E32"/>
    <mergeCell ref="F32:G32"/>
    <mergeCell ref="A33:E33"/>
    <mergeCell ref="F33:G33"/>
    <mergeCell ref="A27:E27"/>
    <mergeCell ref="F27:G27"/>
    <mergeCell ref="A28:E28"/>
    <mergeCell ref="F28:G28"/>
    <mergeCell ref="A29:G29"/>
    <mergeCell ref="A30:E30"/>
    <mergeCell ref="F30:G30"/>
    <mergeCell ref="A23:E23"/>
    <mergeCell ref="F23:G23"/>
    <mergeCell ref="A24:E24"/>
    <mergeCell ref="F24:G24"/>
    <mergeCell ref="A25:G25"/>
    <mergeCell ref="A26:E26"/>
    <mergeCell ref="F26:G26"/>
    <mergeCell ref="F21:G21"/>
    <mergeCell ref="A22:E22"/>
    <mergeCell ref="F22:G22"/>
    <mergeCell ref="A16:E16"/>
    <mergeCell ref="A17:E17"/>
    <mergeCell ref="F17:G17"/>
    <mergeCell ref="A18:G18"/>
    <mergeCell ref="A19:E19"/>
    <mergeCell ref="F19:G19"/>
    <mergeCell ref="A1:H1"/>
    <mergeCell ref="B2:G2"/>
    <mergeCell ref="H2:H5"/>
    <mergeCell ref="B3:G3"/>
    <mergeCell ref="B4:G4"/>
    <mergeCell ref="D5:G5"/>
    <mergeCell ref="A61:G61"/>
    <mergeCell ref="A63:G63"/>
    <mergeCell ref="A64:H64"/>
    <mergeCell ref="A10:C10"/>
    <mergeCell ref="A11:C11"/>
    <mergeCell ref="A12:C12"/>
    <mergeCell ref="A13:C13"/>
    <mergeCell ref="A14:C14"/>
    <mergeCell ref="A15:C15"/>
    <mergeCell ref="A6:H6"/>
    <mergeCell ref="A7:E7"/>
    <mergeCell ref="F7:G7"/>
    <mergeCell ref="H7:H8"/>
    <mergeCell ref="A8:G8"/>
    <mergeCell ref="A9:C9"/>
    <mergeCell ref="A20:E20"/>
    <mergeCell ref="F20:G20"/>
    <mergeCell ref="A21:E21"/>
  </mergeCells>
  <printOptions horizontalCentered="1"/>
  <pageMargins left="0" right="0" top="0.25" bottom="0" header="0.3" footer="0.3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PageLayoutView="0" workbookViewId="0" topLeftCell="A1">
      <selection activeCell="G15" sqref="G15"/>
    </sheetView>
  </sheetViews>
  <sheetFormatPr defaultColWidth="8.8515625" defaultRowHeight="12.75"/>
  <cols>
    <col min="1" max="1" width="15.421875" style="66" customWidth="1"/>
    <col min="2" max="2" width="12.421875" style="66" customWidth="1"/>
    <col min="3" max="3" width="12.140625" style="66" customWidth="1"/>
    <col min="4" max="4" width="8.7109375" style="66" customWidth="1"/>
    <col min="5" max="5" width="15.140625" style="66" customWidth="1"/>
    <col min="6" max="6" width="14.28125" style="66" customWidth="1"/>
    <col min="7" max="7" width="14.421875" style="66" customWidth="1"/>
    <col min="8" max="8" width="14.28125" style="66" customWidth="1"/>
    <col min="9" max="9" width="14.421875" style="66" customWidth="1"/>
    <col min="10" max="10" width="14.8515625" style="66" customWidth="1"/>
    <col min="11" max="11" width="15.140625" style="66" customWidth="1"/>
    <col min="12" max="16384" width="8.8515625" style="66" customWidth="1"/>
  </cols>
  <sheetData>
    <row r="1" spans="1:10" ht="15.75">
      <c r="A1" s="236" t="s">
        <v>6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5">
      <c r="A2" s="67" t="s">
        <v>3</v>
      </c>
      <c r="B2" s="331"/>
      <c r="C2" s="331"/>
      <c r="D2" s="331"/>
      <c r="E2" s="331"/>
      <c r="F2" s="331"/>
      <c r="G2" s="331"/>
      <c r="H2" s="331"/>
      <c r="I2" s="332"/>
      <c r="J2" s="332"/>
    </row>
    <row r="3" spans="1:10" ht="15">
      <c r="A3" s="67" t="s">
        <v>76</v>
      </c>
      <c r="B3" s="333"/>
      <c r="C3" s="333"/>
      <c r="D3" s="333"/>
      <c r="E3" s="333"/>
      <c r="F3" s="333"/>
      <c r="G3" s="333"/>
      <c r="H3" s="333"/>
      <c r="I3" s="332"/>
      <c r="J3" s="332"/>
    </row>
    <row r="4" spans="1:10" ht="15">
      <c r="A4" s="68" t="s">
        <v>4</v>
      </c>
      <c r="B4" s="333"/>
      <c r="C4" s="333"/>
      <c r="D4" s="333"/>
      <c r="E4" s="333"/>
      <c r="F4" s="333"/>
      <c r="G4" s="333"/>
      <c r="H4" s="333"/>
      <c r="I4" s="332"/>
      <c r="J4" s="332"/>
    </row>
    <row r="5" spans="1:10" ht="15">
      <c r="A5" s="69"/>
      <c r="B5" s="69"/>
      <c r="C5" s="68" t="s">
        <v>5</v>
      </c>
      <c r="D5" s="334"/>
      <c r="E5" s="334"/>
      <c r="F5" s="334"/>
      <c r="G5" s="334"/>
      <c r="H5" s="68"/>
      <c r="I5" s="332"/>
      <c r="J5" s="332"/>
    </row>
    <row r="6" spans="1:10" s="70" customFormat="1" ht="14.25">
      <c r="A6" s="199"/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5">
      <c r="A7" s="327"/>
      <c r="B7" s="327"/>
      <c r="C7" s="327"/>
      <c r="D7" s="327"/>
      <c r="E7" s="328"/>
      <c r="F7" s="329" t="s">
        <v>11</v>
      </c>
      <c r="G7" s="330"/>
      <c r="H7" s="329" t="s">
        <v>44</v>
      </c>
      <c r="I7" s="330"/>
      <c r="J7" s="204" t="s">
        <v>14</v>
      </c>
    </row>
    <row r="8" spans="1:10" ht="44.25" customHeight="1">
      <c r="A8" s="206" t="s">
        <v>47</v>
      </c>
      <c r="B8" s="207"/>
      <c r="C8" s="207"/>
      <c r="D8" s="207"/>
      <c r="E8" s="207"/>
      <c r="F8" s="207"/>
      <c r="G8" s="207"/>
      <c r="H8" s="207"/>
      <c r="I8" s="207"/>
      <c r="J8" s="205"/>
    </row>
    <row r="9" spans="1:10" ht="25.5">
      <c r="A9" s="170" t="s">
        <v>0</v>
      </c>
      <c r="B9" s="171"/>
      <c r="C9" s="172"/>
      <c r="D9" s="32" t="s">
        <v>2</v>
      </c>
      <c r="E9" s="32" t="s">
        <v>26</v>
      </c>
      <c r="F9" s="71" t="s">
        <v>1</v>
      </c>
      <c r="G9" s="34" t="s">
        <v>83</v>
      </c>
      <c r="H9" s="71" t="s">
        <v>1</v>
      </c>
      <c r="I9" s="34" t="s">
        <v>83</v>
      </c>
      <c r="J9" s="21"/>
    </row>
    <row r="10" spans="1:11" ht="15" customHeight="1">
      <c r="A10" s="173"/>
      <c r="B10" s="174"/>
      <c r="C10" s="175"/>
      <c r="D10" s="42"/>
      <c r="E10" s="43"/>
      <c r="F10" s="44">
        <f aca="true" t="shared" si="0" ref="F10:F15">IF(E10&gt;199299.99,(199300*D10),D10*E10)</f>
        <v>0</v>
      </c>
      <c r="G10" s="45">
        <f>F10*0.508</f>
        <v>0</v>
      </c>
      <c r="H10" s="44">
        <f aca="true" t="shared" si="1" ref="H10:H15">IF(E10&gt;199299.99,F10,IF(E10*1.03&gt;199299.99,(199300*D10),F10*1.03))</f>
        <v>0</v>
      </c>
      <c r="I10" s="45">
        <f>H10*0.508</f>
        <v>0</v>
      </c>
      <c r="J10" s="24">
        <f>SUM(F10:I10)</f>
        <v>0</v>
      </c>
      <c r="K10" s="73"/>
    </row>
    <row r="11" spans="1:10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2">
        <f t="shared" si="1"/>
        <v>0</v>
      </c>
      <c r="I11" s="45">
        <f>H11*0.508</f>
        <v>0</v>
      </c>
      <c r="J11" s="24">
        <f>SUM(F11:I11)</f>
        <v>0</v>
      </c>
    </row>
    <row r="12" spans="1:10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2">
        <f t="shared" si="1"/>
        <v>0</v>
      </c>
      <c r="I12" s="45">
        <f>H12*0.508</f>
        <v>0</v>
      </c>
      <c r="J12" s="24">
        <f>SUM(F12:I12)</f>
        <v>0</v>
      </c>
    </row>
    <row r="13" spans="1:10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2">
        <f t="shared" si="1"/>
        <v>0</v>
      </c>
      <c r="I13" s="45">
        <f>H13*0.508</f>
        <v>0</v>
      </c>
      <c r="J13" s="24">
        <f>SUM(F13:I13)</f>
        <v>0</v>
      </c>
    </row>
    <row r="14" spans="1:10" s="70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2">
        <f t="shared" si="1"/>
        <v>0</v>
      </c>
      <c r="I14" s="45">
        <f>H14*0.508</f>
        <v>0</v>
      </c>
      <c r="J14" s="24">
        <f>SUM(F14:I14)</f>
        <v>0</v>
      </c>
    </row>
    <row r="15" spans="1:10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2">
        <f t="shared" si="1"/>
        <v>0</v>
      </c>
      <c r="I15" s="45">
        <f>H15*0.508</f>
        <v>0</v>
      </c>
      <c r="J15" s="24">
        <f>SUM(F15:I15)</f>
        <v>0</v>
      </c>
    </row>
    <row r="16" spans="1:10" ht="15" customHeight="1">
      <c r="A16" s="186" t="s">
        <v>7</v>
      </c>
      <c r="B16" s="187"/>
      <c r="C16" s="187"/>
      <c r="D16" s="187"/>
      <c r="E16" s="188"/>
      <c r="F16" s="5">
        <f>SUM(F10:F15)</f>
        <v>0</v>
      </c>
      <c r="G16" s="10">
        <f>SUM(G10:G15)</f>
        <v>0</v>
      </c>
      <c r="H16" s="5">
        <f>SUM(H10:H15)</f>
        <v>0</v>
      </c>
      <c r="I16" s="10">
        <f>SUM(I10:I15)</f>
        <v>0</v>
      </c>
      <c r="J16" s="6"/>
    </row>
    <row r="17" spans="1:12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2">
        <f>H16+I16</f>
        <v>0</v>
      </c>
      <c r="I17" s="191"/>
      <c r="J17" s="19">
        <f>SUM(J10:J15)</f>
        <v>0</v>
      </c>
      <c r="K17" s="112">
        <f>F17+H17</f>
        <v>0</v>
      </c>
      <c r="L17" s="74"/>
    </row>
    <row r="18" spans="1:10" ht="15" customHeight="1">
      <c r="A18" s="241" t="s">
        <v>24</v>
      </c>
      <c r="B18" s="242"/>
      <c r="C18" s="242"/>
      <c r="D18" s="242"/>
      <c r="E18" s="242"/>
      <c r="F18" s="242"/>
      <c r="G18" s="242"/>
      <c r="H18" s="75"/>
      <c r="I18" s="75"/>
      <c r="J18" s="12"/>
    </row>
    <row r="19" spans="1:10" ht="15" customHeight="1">
      <c r="A19" s="243"/>
      <c r="B19" s="244"/>
      <c r="C19" s="244"/>
      <c r="D19" s="244"/>
      <c r="E19" s="244"/>
      <c r="F19" s="246"/>
      <c r="G19" s="247"/>
      <c r="H19" s="246"/>
      <c r="I19" s="247"/>
      <c r="J19" s="26">
        <f>SUM(F19:I19)</f>
        <v>0</v>
      </c>
    </row>
    <row r="20" spans="1:10" ht="15" customHeight="1">
      <c r="A20" s="259"/>
      <c r="B20" s="260"/>
      <c r="C20" s="260"/>
      <c r="D20" s="260"/>
      <c r="E20" s="263"/>
      <c r="F20" s="261"/>
      <c r="G20" s="262"/>
      <c r="H20" s="179"/>
      <c r="I20" s="180"/>
      <c r="J20" s="26">
        <f>SUM(F20:I20)</f>
        <v>0</v>
      </c>
    </row>
    <row r="21" spans="1:10" ht="15" customHeight="1">
      <c r="A21" s="259"/>
      <c r="B21" s="260"/>
      <c r="C21" s="260"/>
      <c r="D21" s="260"/>
      <c r="E21" s="263"/>
      <c r="F21" s="246"/>
      <c r="G21" s="247"/>
      <c r="H21" s="246"/>
      <c r="I21" s="247"/>
      <c r="J21" s="26">
        <f>SUM(F21:I21)</f>
        <v>0</v>
      </c>
    </row>
    <row r="22" spans="1:10" ht="15" customHeight="1">
      <c r="A22" s="268"/>
      <c r="B22" s="269"/>
      <c r="C22" s="269"/>
      <c r="D22" s="269"/>
      <c r="E22" s="270"/>
      <c r="F22" s="246"/>
      <c r="G22" s="247"/>
      <c r="H22" s="246"/>
      <c r="I22" s="247"/>
      <c r="J22" s="26">
        <f>SUM(F22:I22)</f>
        <v>0</v>
      </c>
    </row>
    <row r="23" spans="1:10" ht="15" customHeight="1">
      <c r="A23" s="259"/>
      <c r="B23" s="260"/>
      <c r="C23" s="260"/>
      <c r="D23" s="260"/>
      <c r="E23" s="263"/>
      <c r="F23" s="251"/>
      <c r="G23" s="252"/>
      <c r="H23" s="251"/>
      <c r="I23" s="252"/>
      <c r="J23" s="26">
        <f>SUM(F23:I23)</f>
        <v>0</v>
      </c>
    </row>
    <row r="24" spans="1:11" ht="15" customHeight="1">
      <c r="A24" s="186" t="s">
        <v>8</v>
      </c>
      <c r="B24" s="187"/>
      <c r="C24" s="187"/>
      <c r="D24" s="187"/>
      <c r="E24" s="188"/>
      <c r="F24" s="253">
        <f>SUM(F19:G23)</f>
        <v>0</v>
      </c>
      <c r="G24" s="254"/>
      <c r="H24" s="283">
        <f>SUM(H19:I23)</f>
        <v>0</v>
      </c>
      <c r="I24" s="254"/>
      <c r="J24" s="6">
        <f>SUM(F24:I24)</f>
        <v>0</v>
      </c>
      <c r="K24" s="113">
        <f>SUM(J19:J23)</f>
        <v>0</v>
      </c>
    </row>
    <row r="25" spans="1:11" ht="15" customHeight="1">
      <c r="A25" s="255" t="s">
        <v>12</v>
      </c>
      <c r="B25" s="256"/>
      <c r="C25" s="256"/>
      <c r="D25" s="256"/>
      <c r="E25" s="256"/>
      <c r="F25" s="256"/>
      <c r="G25" s="256"/>
      <c r="H25" s="77"/>
      <c r="I25" s="77"/>
      <c r="J25" s="79"/>
      <c r="K25" s="80"/>
    </row>
    <row r="26" spans="1:11" ht="15" customHeight="1">
      <c r="A26" s="243"/>
      <c r="B26" s="244"/>
      <c r="C26" s="244"/>
      <c r="D26" s="244"/>
      <c r="E26" s="245"/>
      <c r="F26" s="246"/>
      <c r="G26" s="247"/>
      <c r="H26" s="246"/>
      <c r="I26" s="247"/>
      <c r="J26" s="81">
        <f>SUM(F26:I26)</f>
        <v>0</v>
      </c>
      <c r="K26" s="80"/>
    </row>
    <row r="27" spans="1:11" s="70" customFormat="1" ht="15" customHeight="1">
      <c r="A27" s="248"/>
      <c r="B27" s="249"/>
      <c r="C27" s="249"/>
      <c r="D27" s="249"/>
      <c r="E27" s="250"/>
      <c r="F27" s="251"/>
      <c r="G27" s="252"/>
      <c r="H27" s="251"/>
      <c r="I27" s="252"/>
      <c r="J27" s="81">
        <f>SUM(F27:I27)</f>
        <v>0</v>
      </c>
      <c r="K27" s="82"/>
    </row>
    <row r="28" spans="1:11" s="70" customFormat="1" ht="15" customHeight="1">
      <c r="A28" s="186" t="s">
        <v>13</v>
      </c>
      <c r="B28" s="187"/>
      <c r="C28" s="187"/>
      <c r="D28" s="187"/>
      <c r="E28" s="188"/>
      <c r="F28" s="253">
        <f>SUM(F26:G27)</f>
        <v>0</v>
      </c>
      <c r="G28" s="254"/>
      <c r="H28" s="283">
        <f>SUM(H26:I27)</f>
        <v>0</v>
      </c>
      <c r="I28" s="254"/>
      <c r="J28" s="83">
        <f>SUM(J26:J27)</f>
        <v>0</v>
      </c>
      <c r="K28" s="113">
        <f>F28+H28</f>
        <v>0</v>
      </c>
    </row>
    <row r="29" spans="1:11" ht="15" customHeight="1">
      <c r="A29" s="255" t="s">
        <v>30</v>
      </c>
      <c r="B29" s="256"/>
      <c r="C29" s="256"/>
      <c r="D29" s="256"/>
      <c r="E29" s="256"/>
      <c r="F29" s="256"/>
      <c r="G29" s="256"/>
      <c r="H29" s="77"/>
      <c r="I29" s="77"/>
      <c r="J29" s="79"/>
      <c r="K29" s="80"/>
    </row>
    <row r="30" spans="1:11" ht="15" customHeight="1">
      <c r="A30" s="243"/>
      <c r="B30" s="244"/>
      <c r="C30" s="244"/>
      <c r="D30" s="244"/>
      <c r="E30" s="245"/>
      <c r="F30" s="246"/>
      <c r="G30" s="247"/>
      <c r="H30" s="246"/>
      <c r="I30" s="247"/>
      <c r="J30" s="81">
        <f>SUM(F30:I30)</f>
        <v>0</v>
      </c>
      <c r="K30" s="80"/>
    </row>
    <row r="31" spans="1:11" s="70" customFormat="1" ht="15" customHeight="1">
      <c r="A31" s="243"/>
      <c r="B31" s="244"/>
      <c r="C31" s="244"/>
      <c r="D31" s="244"/>
      <c r="E31" s="245"/>
      <c r="F31" s="246"/>
      <c r="G31" s="247"/>
      <c r="H31" s="246"/>
      <c r="I31" s="247"/>
      <c r="J31" s="81">
        <f>SUM(F31:I31)</f>
        <v>0</v>
      </c>
      <c r="K31" s="82"/>
    </row>
    <row r="32" spans="1:11" s="70" customFormat="1" ht="15" customHeight="1">
      <c r="A32" s="248"/>
      <c r="B32" s="249"/>
      <c r="C32" s="249"/>
      <c r="D32" s="249"/>
      <c r="E32" s="250"/>
      <c r="F32" s="251"/>
      <c r="G32" s="252"/>
      <c r="H32" s="251"/>
      <c r="I32" s="252"/>
      <c r="J32" s="81">
        <f>SUM(F32:I32)</f>
        <v>0</v>
      </c>
      <c r="K32" s="82"/>
    </row>
    <row r="33" spans="1:11" s="70" customFormat="1" ht="15" customHeight="1">
      <c r="A33" s="186" t="s">
        <v>9</v>
      </c>
      <c r="B33" s="187"/>
      <c r="C33" s="187"/>
      <c r="D33" s="187"/>
      <c r="E33" s="188"/>
      <c r="F33" s="253">
        <f>SUM(F30:G32)</f>
        <v>0</v>
      </c>
      <c r="G33" s="254"/>
      <c r="H33" s="283">
        <f>SUM(H30:I32)</f>
        <v>0</v>
      </c>
      <c r="I33" s="254"/>
      <c r="J33" s="83">
        <f>SUM(J30:J32)</f>
        <v>0</v>
      </c>
      <c r="K33" s="113">
        <f>F33+H33</f>
        <v>0</v>
      </c>
    </row>
    <row r="34" spans="1:11" ht="15" customHeight="1">
      <c r="A34" s="257" t="s">
        <v>29</v>
      </c>
      <c r="B34" s="258"/>
      <c r="C34" s="258"/>
      <c r="D34" s="258"/>
      <c r="E34" s="258"/>
      <c r="F34" s="258"/>
      <c r="G34" s="258"/>
      <c r="H34" s="84"/>
      <c r="I34" s="84"/>
      <c r="J34" s="79"/>
      <c r="K34" s="80"/>
    </row>
    <row r="35" spans="1:10" ht="15" customHeight="1">
      <c r="A35" s="260"/>
      <c r="B35" s="260"/>
      <c r="C35" s="260"/>
      <c r="D35" s="260"/>
      <c r="E35" s="263"/>
      <c r="F35" s="261"/>
      <c r="G35" s="262"/>
      <c r="H35" s="261"/>
      <c r="I35" s="262"/>
      <c r="J35" s="81">
        <f>SUM(F35:I35)</f>
        <v>0</v>
      </c>
    </row>
    <row r="36" spans="1:10" ht="15" customHeight="1">
      <c r="A36" s="260"/>
      <c r="B36" s="260"/>
      <c r="C36" s="260"/>
      <c r="D36" s="260"/>
      <c r="E36" s="263"/>
      <c r="F36" s="246"/>
      <c r="G36" s="247"/>
      <c r="H36" s="246"/>
      <c r="I36" s="247"/>
      <c r="J36" s="81">
        <f>SUM(F36:I36)</f>
        <v>0</v>
      </c>
    </row>
    <row r="37" spans="1:10" ht="15" customHeight="1">
      <c r="A37" s="260"/>
      <c r="B37" s="260"/>
      <c r="C37" s="260"/>
      <c r="D37" s="260"/>
      <c r="E37" s="263"/>
      <c r="F37" s="246"/>
      <c r="G37" s="247"/>
      <c r="H37" s="246"/>
      <c r="I37" s="247"/>
      <c r="J37" s="81">
        <f>SUM(F37:I37)</f>
        <v>0</v>
      </c>
    </row>
    <row r="38" spans="1:10" ht="15" customHeight="1">
      <c r="A38" s="249"/>
      <c r="B38" s="249"/>
      <c r="C38" s="249"/>
      <c r="D38" s="249"/>
      <c r="E38" s="250"/>
      <c r="F38" s="251"/>
      <c r="G38" s="252"/>
      <c r="H38" s="251"/>
      <c r="I38" s="252"/>
      <c r="J38" s="81">
        <f>SUM(F38:I38)</f>
        <v>0</v>
      </c>
    </row>
    <row r="39" spans="1:11" ht="15" customHeight="1">
      <c r="A39" s="186" t="s">
        <v>23</v>
      </c>
      <c r="B39" s="187"/>
      <c r="C39" s="187"/>
      <c r="D39" s="187"/>
      <c r="E39" s="188"/>
      <c r="F39" s="253">
        <f>SUM(F34:G38)</f>
        <v>0</v>
      </c>
      <c r="G39" s="254"/>
      <c r="H39" s="253">
        <f>SUM(H34:I38)</f>
        <v>0</v>
      </c>
      <c r="I39" s="254"/>
      <c r="J39" s="83">
        <f>SUM(F39:I39)</f>
        <v>0</v>
      </c>
      <c r="K39" s="113">
        <f>F39+H39</f>
        <v>0</v>
      </c>
    </row>
    <row r="40" spans="1:14" ht="15" customHeight="1">
      <c r="A40" s="284" t="s">
        <v>59</v>
      </c>
      <c r="B40" s="285"/>
      <c r="C40" s="285"/>
      <c r="D40" s="285"/>
      <c r="E40" s="285"/>
      <c r="F40" s="285"/>
      <c r="G40" s="285"/>
      <c r="H40" s="285"/>
      <c r="I40" s="285"/>
      <c r="J40" s="286"/>
      <c r="K40"/>
      <c r="L40" s="86"/>
      <c r="M40" s="86"/>
      <c r="N40" s="87"/>
    </row>
    <row r="41" spans="1:22" ht="15" customHeight="1">
      <c r="A41" s="287" t="s">
        <v>56</v>
      </c>
      <c r="B41" s="335"/>
      <c r="C41" s="269" t="s">
        <v>33</v>
      </c>
      <c r="D41" s="269"/>
      <c r="E41" s="269"/>
      <c r="F41" s="292"/>
      <c r="G41" s="293"/>
      <c r="H41" s="292"/>
      <c r="I41" s="293"/>
      <c r="J41" s="88">
        <f aca="true" t="shared" si="2" ref="J41:J52">SUM(F41:I41)</f>
        <v>0</v>
      </c>
      <c r="K41" s="13"/>
      <c r="L41" s="89"/>
      <c r="M41" s="89"/>
      <c r="O41" s="90"/>
      <c r="P41" s="90"/>
      <c r="Q41" s="90"/>
      <c r="R41" s="90"/>
      <c r="S41" s="90"/>
      <c r="T41" s="90"/>
      <c r="U41" s="90"/>
      <c r="V41" s="90"/>
    </row>
    <row r="42" spans="1:22" ht="15" customHeight="1">
      <c r="A42" s="264" t="s">
        <v>42</v>
      </c>
      <c r="B42" s="338"/>
      <c r="C42" s="269" t="s">
        <v>34</v>
      </c>
      <c r="D42" s="269"/>
      <c r="E42" s="269"/>
      <c r="F42" s="271"/>
      <c r="G42" s="272"/>
      <c r="H42" s="271"/>
      <c r="I42" s="272"/>
      <c r="J42" s="91">
        <f t="shared" si="2"/>
        <v>0</v>
      </c>
      <c r="K42" s="13"/>
      <c r="L42" s="89"/>
      <c r="M42" s="89"/>
      <c r="O42" s="90"/>
      <c r="P42" s="90"/>
      <c r="Q42" s="90"/>
      <c r="R42" s="90"/>
      <c r="S42" s="90"/>
      <c r="T42" s="90"/>
      <c r="U42" s="90"/>
      <c r="V42" s="90"/>
    </row>
    <row r="43" spans="1:22" ht="15" customHeight="1">
      <c r="A43" s="264"/>
      <c r="B43" s="338"/>
      <c r="C43" s="274" t="s">
        <v>39</v>
      </c>
      <c r="D43" s="274"/>
      <c r="E43" s="274"/>
      <c r="F43" s="276">
        <f>SUM(F41:G42)</f>
        <v>0</v>
      </c>
      <c r="G43" s="277"/>
      <c r="H43" s="276">
        <f>SUM(H41:I42)</f>
        <v>0</v>
      </c>
      <c r="I43" s="277"/>
      <c r="J43" s="92">
        <f t="shared" si="2"/>
        <v>0</v>
      </c>
      <c r="K43" s="115">
        <f>J41+J42</f>
        <v>0</v>
      </c>
      <c r="L43" s="89"/>
      <c r="M43" s="89"/>
      <c r="O43" s="90"/>
      <c r="P43" s="90"/>
      <c r="Q43" s="90"/>
      <c r="R43" s="90"/>
      <c r="S43" s="90"/>
      <c r="T43" s="90"/>
      <c r="U43" s="90"/>
      <c r="V43" s="90"/>
    </row>
    <row r="44" spans="1:22" ht="15" customHeight="1">
      <c r="A44" s="264"/>
      <c r="B44" s="338"/>
      <c r="C44" s="279" t="s">
        <v>43</v>
      </c>
      <c r="D44" s="279"/>
      <c r="E44" s="279"/>
      <c r="F44" s="281">
        <f>IF(F43&gt;25000,25000,F43)</f>
        <v>0</v>
      </c>
      <c r="G44" s="282"/>
      <c r="H44" s="281">
        <f>IF(F43+H43&lt;25000,H43,IF((25000-F43)&lt;0,0,25000-F43))</f>
        <v>0</v>
      </c>
      <c r="I44" s="282"/>
      <c r="J44" s="93">
        <f t="shared" si="2"/>
        <v>0</v>
      </c>
      <c r="K44" s="116"/>
      <c r="L44" s="94"/>
      <c r="M44" s="94"/>
      <c r="O44" s="90"/>
      <c r="P44" s="90"/>
      <c r="Q44" s="90"/>
      <c r="R44" s="90"/>
      <c r="S44" s="90"/>
      <c r="T44" s="90"/>
      <c r="U44" s="90"/>
      <c r="V44" s="90"/>
    </row>
    <row r="45" spans="1:22" ht="15" customHeight="1">
      <c r="A45" s="336" t="s">
        <v>57</v>
      </c>
      <c r="B45" s="337"/>
      <c r="C45" s="290" t="s">
        <v>35</v>
      </c>
      <c r="D45" s="290"/>
      <c r="E45" s="291"/>
      <c r="F45" s="292"/>
      <c r="G45" s="293"/>
      <c r="H45" s="292"/>
      <c r="I45" s="293"/>
      <c r="J45" s="88">
        <f t="shared" si="2"/>
        <v>0</v>
      </c>
      <c r="K45" s="116"/>
      <c r="L45" s="89"/>
      <c r="M45" s="89"/>
      <c r="O45" s="95"/>
      <c r="P45" s="95"/>
      <c r="Q45" s="95"/>
      <c r="R45" s="95"/>
      <c r="S45" s="95"/>
      <c r="T45" s="95"/>
      <c r="U45" s="95"/>
      <c r="V45" s="95"/>
    </row>
    <row r="46" spans="1:22" ht="15" customHeight="1">
      <c r="A46" s="264" t="s">
        <v>42</v>
      </c>
      <c r="B46" s="338"/>
      <c r="C46" s="269" t="s">
        <v>36</v>
      </c>
      <c r="D46" s="269"/>
      <c r="E46" s="270"/>
      <c r="F46" s="271"/>
      <c r="G46" s="272"/>
      <c r="H46" s="271"/>
      <c r="I46" s="272"/>
      <c r="J46" s="91">
        <f t="shared" si="2"/>
        <v>0</v>
      </c>
      <c r="K46" s="116"/>
      <c r="L46" s="89"/>
      <c r="M46" s="89"/>
      <c r="O46" s="95"/>
      <c r="P46" s="95"/>
      <c r="Q46" s="95"/>
      <c r="R46" s="95"/>
      <c r="S46" s="95"/>
      <c r="T46" s="95"/>
      <c r="U46" s="95"/>
      <c r="V46" s="95"/>
    </row>
    <row r="47" spans="1:22" ht="15" customHeight="1">
      <c r="A47" s="264"/>
      <c r="B47" s="338"/>
      <c r="C47" s="274" t="s">
        <v>40</v>
      </c>
      <c r="D47" s="274"/>
      <c r="E47" s="275"/>
      <c r="F47" s="276">
        <f>SUM(F45:G46)</f>
        <v>0</v>
      </c>
      <c r="G47" s="277"/>
      <c r="H47" s="276">
        <f>SUM(H45:I46)</f>
        <v>0</v>
      </c>
      <c r="I47" s="277"/>
      <c r="J47" s="92">
        <f t="shared" si="2"/>
        <v>0</v>
      </c>
      <c r="K47" s="115">
        <f>J46+J45</f>
        <v>0</v>
      </c>
      <c r="L47" s="89"/>
      <c r="M47" s="89"/>
      <c r="O47" s="95"/>
      <c r="P47" s="95"/>
      <c r="Q47" s="95"/>
      <c r="R47" s="95"/>
      <c r="S47" s="95"/>
      <c r="T47" s="95"/>
      <c r="U47" s="95"/>
      <c r="V47" s="95"/>
    </row>
    <row r="48" spans="1:22" ht="15" customHeight="1">
      <c r="A48" s="339"/>
      <c r="B48" s="340"/>
      <c r="C48" s="279" t="s">
        <v>43</v>
      </c>
      <c r="D48" s="279"/>
      <c r="E48" s="280"/>
      <c r="F48" s="281">
        <f>IF(F47&gt;25000,25000,F47)</f>
        <v>0</v>
      </c>
      <c r="G48" s="282"/>
      <c r="H48" s="281">
        <f>IF(F47+H47&lt;25000,H47,IF((25000-F47)&lt;0,0,25000-F47))</f>
        <v>0</v>
      </c>
      <c r="I48" s="282"/>
      <c r="J48" s="93">
        <f t="shared" si="2"/>
        <v>0</v>
      </c>
      <c r="K48" s="116"/>
      <c r="L48" s="94"/>
      <c r="M48" s="94"/>
      <c r="O48" s="95"/>
      <c r="P48" s="95"/>
      <c r="Q48" s="95"/>
      <c r="R48" s="95"/>
      <c r="S48" s="95"/>
      <c r="T48" s="95"/>
      <c r="U48" s="95"/>
      <c r="V48" s="95"/>
    </row>
    <row r="49" spans="1:13" ht="15" customHeight="1">
      <c r="A49" s="336" t="s">
        <v>58</v>
      </c>
      <c r="B49" s="337"/>
      <c r="C49" s="290" t="s">
        <v>37</v>
      </c>
      <c r="D49" s="290"/>
      <c r="E49" s="291"/>
      <c r="F49" s="292"/>
      <c r="G49" s="293"/>
      <c r="H49" s="292"/>
      <c r="I49" s="293"/>
      <c r="J49" s="88">
        <f t="shared" si="2"/>
        <v>0</v>
      </c>
      <c r="K49" s="116"/>
      <c r="L49" s="89"/>
      <c r="M49" s="89"/>
    </row>
    <row r="50" spans="1:13" ht="15" customHeight="1">
      <c r="A50" s="264" t="s">
        <v>42</v>
      </c>
      <c r="B50" s="338"/>
      <c r="C50" s="344" t="s">
        <v>38</v>
      </c>
      <c r="D50" s="344"/>
      <c r="E50" s="345"/>
      <c r="F50" s="271"/>
      <c r="G50" s="272"/>
      <c r="H50" s="271"/>
      <c r="I50" s="272"/>
      <c r="J50" s="91">
        <f t="shared" si="2"/>
        <v>0</v>
      </c>
      <c r="K50" s="116"/>
      <c r="L50" s="89"/>
      <c r="M50" s="89"/>
    </row>
    <row r="51" spans="1:13" ht="15" customHeight="1">
      <c r="A51" s="264"/>
      <c r="B51" s="338"/>
      <c r="C51" s="346" t="s">
        <v>41</v>
      </c>
      <c r="D51" s="346"/>
      <c r="E51" s="346"/>
      <c r="F51" s="347">
        <f>SUM(F49:G50)</f>
        <v>0</v>
      </c>
      <c r="G51" s="348"/>
      <c r="H51" s="347">
        <f>SUM(H49:I50)</f>
        <v>0</v>
      </c>
      <c r="I51" s="348"/>
      <c r="J51" s="92">
        <f t="shared" si="2"/>
        <v>0</v>
      </c>
      <c r="K51" s="115">
        <f>J49+J50</f>
        <v>0</v>
      </c>
      <c r="L51" s="89"/>
      <c r="M51" s="89"/>
    </row>
    <row r="52" spans="1:13" ht="15" customHeight="1">
      <c r="A52" s="339"/>
      <c r="B52" s="340"/>
      <c r="C52" s="279" t="s">
        <v>43</v>
      </c>
      <c r="D52" s="279"/>
      <c r="E52" s="279"/>
      <c r="F52" s="281">
        <f>IF(F51&gt;25000,25000,F51)</f>
        <v>0</v>
      </c>
      <c r="G52" s="282"/>
      <c r="H52" s="281">
        <f>IF(F51+H51&lt;25000,H51,IF((25000-F51)&lt;0,0,25000-F51))</f>
        <v>0</v>
      </c>
      <c r="I52" s="282"/>
      <c r="J52" s="93">
        <f t="shared" si="2"/>
        <v>0</v>
      </c>
      <c r="K52" s="13"/>
      <c r="L52" s="94"/>
      <c r="M52" s="94"/>
    </row>
    <row r="53" spans="1:13" ht="15" customHeight="1">
      <c r="A53" s="325" t="s">
        <v>22</v>
      </c>
      <c r="B53" s="308"/>
      <c r="C53" s="308"/>
      <c r="D53" s="308"/>
      <c r="E53" s="308"/>
      <c r="F53" s="309">
        <f>F43+F47+F51</f>
        <v>0</v>
      </c>
      <c r="G53" s="343"/>
      <c r="H53" s="309">
        <f>H43+H47+H51</f>
        <v>0</v>
      </c>
      <c r="I53" s="343"/>
      <c r="J53" s="96">
        <f>J43+J47+J51</f>
        <v>0</v>
      </c>
      <c r="K53" s="62">
        <f>SUM(B53:I53)</f>
        <v>0</v>
      </c>
      <c r="L53" s="98"/>
      <c r="M53" s="97"/>
    </row>
    <row r="54" spans="1:15" ht="15" customHeight="1">
      <c r="A54" s="186" t="s">
        <v>43</v>
      </c>
      <c r="B54" s="187"/>
      <c r="C54" s="187"/>
      <c r="D54" s="187"/>
      <c r="E54" s="187"/>
      <c r="F54" s="341">
        <f>F44+F48+F52</f>
        <v>0</v>
      </c>
      <c r="G54" s="342"/>
      <c r="H54" s="341">
        <f>H44+H48+H52</f>
        <v>0</v>
      </c>
      <c r="I54" s="342"/>
      <c r="J54" s="96">
        <f>SUM(F54:I54)</f>
        <v>0</v>
      </c>
      <c r="K54" s="62">
        <f>J44+J48+J52</f>
        <v>0</v>
      </c>
      <c r="L54" s="99"/>
      <c r="M54" s="99"/>
      <c r="N54" s="99"/>
      <c r="O54" s="99"/>
    </row>
    <row r="55" spans="1:11" ht="15" customHeight="1">
      <c r="A55" s="310" t="s">
        <v>27</v>
      </c>
      <c r="B55" s="311"/>
      <c r="C55" s="311"/>
      <c r="D55" s="311"/>
      <c r="E55" s="311"/>
      <c r="F55" s="311"/>
      <c r="G55" s="311"/>
      <c r="H55" s="311"/>
      <c r="I55" s="311"/>
      <c r="J55" s="312"/>
      <c r="K55" s="100"/>
    </row>
    <row r="56" spans="1:10" ht="15" customHeight="1">
      <c r="A56" s="243"/>
      <c r="B56" s="244"/>
      <c r="C56" s="244"/>
      <c r="D56" s="244"/>
      <c r="E56" s="244"/>
      <c r="F56" s="246"/>
      <c r="G56" s="247"/>
      <c r="H56" s="246"/>
      <c r="I56" s="247"/>
      <c r="J56" s="101">
        <f>SUM(F56:I56)</f>
        <v>0</v>
      </c>
    </row>
    <row r="57" spans="1:10" ht="15" customHeight="1">
      <c r="A57" s="296"/>
      <c r="B57" s="297"/>
      <c r="C57" s="297"/>
      <c r="D57" s="297"/>
      <c r="E57" s="297"/>
      <c r="F57" s="298"/>
      <c r="G57" s="299"/>
      <c r="H57" s="298"/>
      <c r="I57" s="299"/>
      <c r="J57" s="101">
        <f>SUM(F57:I57)</f>
        <v>0</v>
      </c>
    </row>
    <row r="58" spans="1:11" ht="15" customHeight="1" thickBot="1">
      <c r="A58" s="300" t="s">
        <v>28</v>
      </c>
      <c r="B58" s="301"/>
      <c r="C58" s="301"/>
      <c r="D58" s="301"/>
      <c r="E58" s="301"/>
      <c r="F58" s="302">
        <f>SUM(F56:G57)</f>
        <v>0</v>
      </c>
      <c r="G58" s="303"/>
      <c r="H58" s="302">
        <f>SUM(H56:I57)</f>
        <v>0</v>
      </c>
      <c r="I58" s="303"/>
      <c r="J58" s="102">
        <f>SUM(J56:J57)</f>
        <v>0</v>
      </c>
      <c r="K58" s="113">
        <f>SUM(F58:I58)</f>
        <v>0</v>
      </c>
    </row>
    <row r="59" spans="1:11" ht="15" customHeight="1" thickBot="1">
      <c r="A59" s="304" t="s">
        <v>10</v>
      </c>
      <c r="B59" s="305"/>
      <c r="C59" s="305"/>
      <c r="D59" s="305"/>
      <c r="E59" s="305"/>
      <c r="F59" s="306">
        <f>F17+F24+F28+F33+F39+F58+F53</f>
        <v>0</v>
      </c>
      <c r="G59" s="307"/>
      <c r="H59" s="306">
        <f>H17+H24+H28+H33+H39+H58+H53</f>
        <v>0</v>
      </c>
      <c r="I59" s="307"/>
      <c r="J59" s="103">
        <f>F59+H59</f>
        <v>0</v>
      </c>
      <c r="K59" s="113">
        <f>J58+J39+J33+J28+J24+J17+J53</f>
        <v>0</v>
      </c>
    </row>
    <row r="60" spans="1:11" ht="15" customHeight="1">
      <c r="A60" s="104"/>
      <c r="B60" s="349" t="s">
        <v>74</v>
      </c>
      <c r="C60" s="349"/>
      <c r="D60" s="349"/>
      <c r="E60" s="350"/>
      <c r="F60" s="351">
        <f>F59-F46-F42-F50</f>
        <v>0</v>
      </c>
      <c r="G60" s="352"/>
      <c r="H60" s="351">
        <f>H59-H46-H42-H50</f>
        <v>0</v>
      </c>
      <c r="I60" s="352"/>
      <c r="J60" s="105">
        <f>J59-J42-J46-J50</f>
        <v>0</v>
      </c>
      <c r="K60" s="76">
        <f>SUM(F60:I60)</f>
        <v>0</v>
      </c>
    </row>
    <row r="61" spans="1:11" ht="15" customHeight="1">
      <c r="A61" s="321" t="s">
        <v>75</v>
      </c>
      <c r="B61" s="322"/>
      <c r="C61" s="322"/>
      <c r="D61" s="322"/>
      <c r="E61" s="322"/>
      <c r="F61" s="323">
        <f>F58+F54+F39+F33+F24+F17</f>
        <v>0</v>
      </c>
      <c r="G61" s="324"/>
      <c r="H61" s="323">
        <f>H58+H54+H39+H33+H24+H17</f>
        <v>0</v>
      </c>
      <c r="I61" s="324"/>
      <c r="J61" s="106">
        <f>J58+J54+J39+J33+J24+J17</f>
        <v>0</v>
      </c>
      <c r="K61" s="76">
        <f>SUM(F61:I61)</f>
        <v>0</v>
      </c>
    </row>
    <row r="62" spans="1:11" ht="15" customHeight="1">
      <c r="A62" s="325" t="s">
        <v>25</v>
      </c>
      <c r="B62" s="308"/>
      <c r="C62" s="308"/>
      <c r="D62" s="308"/>
      <c r="E62" s="107">
        <v>0.475</v>
      </c>
      <c r="F62" s="309">
        <f>F61*E62</f>
        <v>0</v>
      </c>
      <c r="G62" s="326"/>
      <c r="H62" s="354">
        <f>H61*E62</f>
        <v>0</v>
      </c>
      <c r="I62" s="355"/>
      <c r="J62" s="96">
        <f>J61*E62</f>
        <v>0</v>
      </c>
      <c r="K62" s="76">
        <f>SUM(F62:I62)</f>
        <v>0</v>
      </c>
    </row>
    <row r="63" spans="1:11" ht="15" customHeight="1" thickBot="1">
      <c r="A63" s="313" t="s">
        <v>31</v>
      </c>
      <c r="B63" s="314"/>
      <c r="C63" s="314"/>
      <c r="D63" s="314"/>
      <c r="E63" s="314"/>
      <c r="F63" s="315">
        <f>F59+F62</f>
        <v>0</v>
      </c>
      <c r="G63" s="316"/>
      <c r="H63" s="315">
        <f>H59+H62</f>
        <v>0</v>
      </c>
      <c r="I63" s="353"/>
      <c r="J63" s="108">
        <f>SUM(F63:I63)</f>
        <v>0</v>
      </c>
      <c r="K63" s="113">
        <f>J59+J62</f>
        <v>0</v>
      </c>
    </row>
    <row r="64" ht="15.75" customHeight="1" thickTop="1">
      <c r="A64" s="73"/>
    </row>
    <row r="65" spans="1:8" ht="14.25">
      <c r="A65" s="214" t="s">
        <v>45</v>
      </c>
      <c r="B65" s="214"/>
      <c r="C65" s="214"/>
      <c r="D65" s="214"/>
      <c r="E65" s="214"/>
      <c r="F65" s="214"/>
      <c r="G65" s="214"/>
      <c r="H65" s="109"/>
    </row>
    <row r="67" spans="1:8" ht="15">
      <c r="A67" s="215" t="s">
        <v>48</v>
      </c>
      <c r="B67" s="215"/>
      <c r="C67" s="215"/>
      <c r="D67" s="215"/>
      <c r="E67" s="215"/>
      <c r="F67" s="215"/>
      <c r="G67" s="215"/>
      <c r="H67" s="110"/>
    </row>
    <row r="68" spans="1:8" ht="14.25" customHeight="1">
      <c r="A68" s="216" t="s">
        <v>81</v>
      </c>
      <c r="B68" s="216"/>
      <c r="C68" s="216"/>
      <c r="D68" s="216"/>
      <c r="E68" s="216"/>
      <c r="F68" s="216"/>
      <c r="G68" s="216"/>
      <c r="H68" s="216"/>
    </row>
    <row r="69" spans="1:8" ht="14.25">
      <c r="A69" s="110"/>
      <c r="B69" s="110"/>
      <c r="C69" s="110"/>
      <c r="D69" s="110"/>
      <c r="E69" s="110"/>
      <c r="F69" s="110"/>
      <c r="G69" s="110"/>
      <c r="H69" s="110"/>
    </row>
    <row r="70" spans="1:8" ht="12.75" customHeight="1">
      <c r="A70" s="133" t="s">
        <v>49</v>
      </c>
      <c r="B70" s="133"/>
      <c r="C70" s="133"/>
      <c r="D70" s="133"/>
      <c r="E70" s="133"/>
      <c r="F70" s="133"/>
      <c r="G70" s="133"/>
      <c r="H70" s="133"/>
    </row>
    <row r="71" spans="1:8" ht="12.75" customHeight="1">
      <c r="A71" s="133"/>
      <c r="B71" s="133"/>
      <c r="C71" s="133"/>
      <c r="D71" s="133"/>
      <c r="E71" s="133"/>
      <c r="F71" s="133"/>
      <c r="G71" s="133"/>
      <c r="H71" s="133"/>
    </row>
    <row r="72" spans="1:8" ht="12.75" customHeight="1">
      <c r="A72" s="133"/>
      <c r="B72" s="133"/>
      <c r="C72" s="133"/>
      <c r="D72" s="133"/>
      <c r="E72" s="133"/>
      <c r="F72" s="133"/>
      <c r="G72" s="133"/>
      <c r="H72" s="133"/>
    </row>
    <row r="73" spans="1:8" ht="12.75" customHeight="1">
      <c r="A73" s="133"/>
      <c r="B73" s="133"/>
      <c r="C73" s="133"/>
      <c r="D73" s="133"/>
      <c r="E73" s="133"/>
      <c r="F73" s="133"/>
      <c r="G73" s="133"/>
      <c r="H73" s="133"/>
    </row>
    <row r="74" spans="1:8" ht="15">
      <c r="A74"/>
      <c r="B74" s="111"/>
      <c r="C74" s="111"/>
      <c r="D74" s="111"/>
      <c r="E74" s="111"/>
      <c r="F74" s="111"/>
      <c r="G74" s="111"/>
      <c r="H74" s="111"/>
    </row>
    <row r="75" spans="1:8" ht="12.75">
      <c r="A75"/>
      <c r="B75"/>
      <c r="C75"/>
      <c r="D75"/>
      <c r="E75"/>
      <c r="F75"/>
      <c r="G75"/>
      <c r="H75"/>
    </row>
    <row r="76" spans="1:8" ht="15">
      <c r="A76" s="111" t="s">
        <v>82</v>
      </c>
      <c r="B76"/>
      <c r="C76"/>
      <c r="D76"/>
      <c r="E76"/>
      <c r="F76"/>
      <c r="G76"/>
      <c r="H76"/>
    </row>
  </sheetData>
  <sheetProtection/>
  <mergeCells count="159">
    <mergeCell ref="A70:H73"/>
    <mergeCell ref="A68:H68"/>
    <mergeCell ref="A63:E63"/>
    <mergeCell ref="F63:G63"/>
    <mergeCell ref="H63:I63"/>
    <mergeCell ref="A65:G65"/>
    <mergeCell ref="A67:G67"/>
    <mergeCell ref="A61:E61"/>
    <mergeCell ref="F61:G61"/>
    <mergeCell ref="H61:I61"/>
    <mergeCell ref="A62:D62"/>
    <mergeCell ref="F62:G62"/>
    <mergeCell ref="H62:I62"/>
    <mergeCell ref="A59:E59"/>
    <mergeCell ref="F59:G59"/>
    <mergeCell ref="H59:I59"/>
    <mergeCell ref="B60:E60"/>
    <mergeCell ref="F60:G60"/>
    <mergeCell ref="H60:I60"/>
    <mergeCell ref="A57:E57"/>
    <mergeCell ref="F57:G57"/>
    <mergeCell ref="H57:I57"/>
    <mergeCell ref="A58:E58"/>
    <mergeCell ref="F58:G58"/>
    <mergeCell ref="H58:I58"/>
    <mergeCell ref="A54:E54"/>
    <mergeCell ref="F54:G54"/>
    <mergeCell ref="H54:I54"/>
    <mergeCell ref="A55:J55"/>
    <mergeCell ref="A56:E56"/>
    <mergeCell ref="F56:G56"/>
    <mergeCell ref="H56:I56"/>
    <mergeCell ref="F52:G52"/>
    <mergeCell ref="H52:I52"/>
    <mergeCell ref="A53:E53"/>
    <mergeCell ref="F53:G53"/>
    <mergeCell ref="H53:I53"/>
    <mergeCell ref="A50:B52"/>
    <mergeCell ref="C50:E50"/>
    <mergeCell ref="F50:G50"/>
    <mergeCell ref="H50:I50"/>
    <mergeCell ref="C51:E51"/>
    <mergeCell ref="F51:G51"/>
    <mergeCell ref="H51:I51"/>
    <mergeCell ref="C52:E52"/>
    <mergeCell ref="F48:G48"/>
    <mergeCell ref="H48:I48"/>
    <mergeCell ref="A49:B49"/>
    <mergeCell ref="C49:E49"/>
    <mergeCell ref="F49:G49"/>
    <mergeCell ref="H49:I49"/>
    <mergeCell ref="A46:B48"/>
    <mergeCell ref="C46:E46"/>
    <mergeCell ref="F46:G46"/>
    <mergeCell ref="H46:I46"/>
    <mergeCell ref="C47:E47"/>
    <mergeCell ref="F47:G47"/>
    <mergeCell ref="H47:I47"/>
    <mergeCell ref="C48:E48"/>
    <mergeCell ref="F44:G44"/>
    <mergeCell ref="H44:I44"/>
    <mergeCell ref="A45:B45"/>
    <mergeCell ref="C45:E45"/>
    <mergeCell ref="F45:G45"/>
    <mergeCell ref="H45:I45"/>
    <mergeCell ref="A42:B44"/>
    <mergeCell ref="C42:E42"/>
    <mergeCell ref="F42:G42"/>
    <mergeCell ref="H42:I42"/>
    <mergeCell ref="C43:E43"/>
    <mergeCell ref="F43:G43"/>
    <mergeCell ref="H43:I43"/>
    <mergeCell ref="C44:E44"/>
    <mergeCell ref="A40:J40"/>
    <mergeCell ref="A41:B41"/>
    <mergeCell ref="C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33:E33"/>
    <mergeCell ref="F33:G33"/>
    <mergeCell ref="H33:I33"/>
    <mergeCell ref="A34:G34"/>
    <mergeCell ref="A35:E35"/>
    <mergeCell ref="F35:G35"/>
    <mergeCell ref="H35:I35"/>
    <mergeCell ref="A31:E31"/>
    <mergeCell ref="F31:G31"/>
    <mergeCell ref="H31:I31"/>
    <mergeCell ref="A32:E32"/>
    <mergeCell ref="F32:G32"/>
    <mergeCell ref="H32:I32"/>
    <mergeCell ref="A28:E28"/>
    <mergeCell ref="F28:G28"/>
    <mergeCell ref="H28:I28"/>
    <mergeCell ref="A29:G29"/>
    <mergeCell ref="A30:E30"/>
    <mergeCell ref="F30:G30"/>
    <mergeCell ref="H30:I30"/>
    <mergeCell ref="A25:G25"/>
    <mergeCell ref="A26:E26"/>
    <mergeCell ref="F26:G26"/>
    <mergeCell ref="H26:I26"/>
    <mergeCell ref="A27:E27"/>
    <mergeCell ref="F27:G27"/>
    <mergeCell ref="H27:I27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18:G18"/>
    <mergeCell ref="A19:E19"/>
    <mergeCell ref="F19:G19"/>
    <mergeCell ref="H19:I19"/>
    <mergeCell ref="A20:E20"/>
    <mergeCell ref="F20:G20"/>
    <mergeCell ref="H20:I20"/>
    <mergeCell ref="A15:C15"/>
    <mergeCell ref="A16:E16"/>
    <mergeCell ref="A17:E17"/>
    <mergeCell ref="F17:G17"/>
    <mergeCell ref="H17:I17"/>
    <mergeCell ref="A9:C9"/>
    <mergeCell ref="A10:C10"/>
    <mergeCell ref="A11:C11"/>
    <mergeCell ref="A12:C12"/>
    <mergeCell ref="A13:C13"/>
    <mergeCell ref="A14:C14"/>
    <mergeCell ref="A7:E7"/>
    <mergeCell ref="F7:G7"/>
    <mergeCell ref="H7:I7"/>
    <mergeCell ref="J7:J8"/>
    <mergeCell ref="A8:I8"/>
    <mergeCell ref="A1:J1"/>
    <mergeCell ref="B2:H2"/>
    <mergeCell ref="I2:J5"/>
    <mergeCell ref="B3:H3"/>
    <mergeCell ref="B4:H4"/>
    <mergeCell ref="A6:J6"/>
    <mergeCell ref="D5:G5"/>
  </mergeCells>
  <printOptions horizontalCentered="1"/>
  <pageMargins left="0" right="0" top="0" bottom="0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zoomScalePageLayoutView="0" workbookViewId="0" topLeftCell="A1">
      <selection activeCell="K11" sqref="K11"/>
    </sheetView>
  </sheetViews>
  <sheetFormatPr defaultColWidth="8.8515625" defaultRowHeight="12.75"/>
  <cols>
    <col min="1" max="1" width="15.421875" style="66" customWidth="1"/>
    <col min="2" max="2" width="12.421875" style="66" customWidth="1"/>
    <col min="3" max="3" width="12.140625" style="66" customWidth="1"/>
    <col min="4" max="4" width="8.7109375" style="66" customWidth="1"/>
    <col min="5" max="5" width="15.140625" style="66" customWidth="1"/>
    <col min="6" max="6" width="14.28125" style="66" customWidth="1"/>
    <col min="7" max="7" width="14.421875" style="66" customWidth="1"/>
    <col min="8" max="8" width="14.28125" style="66" customWidth="1"/>
    <col min="9" max="11" width="14.421875" style="66" customWidth="1"/>
    <col min="12" max="12" width="14.8515625" style="66" customWidth="1"/>
    <col min="13" max="13" width="15.140625" style="66" customWidth="1"/>
    <col min="14" max="16384" width="8.8515625" style="66" customWidth="1"/>
  </cols>
  <sheetData>
    <row r="1" spans="1:12" ht="15.75">
      <c r="A1" s="236" t="s">
        <v>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>
      <c r="A2" s="67" t="s">
        <v>3</v>
      </c>
      <c r="B2" s="331"/>
      <c r="C2" s="331"/>
      <c r="D2" s="331"/>
      <c r="E2" s="331"/>
      <c r="F2" s="331"/>
      <c r="G2" s="331"/>
      <c r="H2" s="331"/>
      <c r="I2" s="331"/>
      <c r="J2" s="331"/>
      <c r="K2" s="332"/>
      <c r="L2" s="332"/>
    </row>
    <row r="3" spans="1:12" ht="15">
      <c r="A3" s="67" t="s">
        <v>76</v>
      </c>
      <c r="B3" s="331"/>
      <c r="C3" s="331"/>
      <c r="D3" s="331"/>
      <c r="E3" s="331"/>
      <c r="F3" s="331"/>
      <c r="G3" s="331"/>
      <c r="H3" s="331"/>
      <c r="I3" s="331"/>
      <c r="J3" s="331"/>
      <c r="K3" s="332"/>
      <c r="L3" s="332"/>
    </row>
    <row r="4" spans="1:12" ht="15">
      <c r="A4" s="68" t="s">
        <v>4</v>
      </c>
      <c r="B4" s="331"/>
      <c r="C4" s="331"/>
      <c r="D4" s="331"/>
      <c r="E4" s="331"/>
      <c r="F4" s="331"/>
      <c r="G4" s="331"/>
      <c r="H4" s="331"/>
      <c r="I4" s="331"/>
      <c r="J4" s="331"/>
      <c r="K4" s="332"/>
      <c r="L4" s="332"/>
    </row>
    <row r="5" spans="1:12" ht="15">
      <c r="A5" s="69"/>
      <c r="B5" s="69"/>
      <c r="C5" s="68" t="s">
        <v>5</v>
      </c>
      <c r="D5" s="358"/>
      <c r="E5" s="358"/>
      <c r="F5" s="358"/>
      <c r="G5" s="358"/>
      <c r="H5" s="68"/>
      <c r="I5" s="129"/>
      <c r="J5" s="129"/>
      <c r="K5" s="332"/>
      <c r="L5" s="332"/>
    </row>
    <row r="6" spans="1:12" s="70" customFormat="1" ht="14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2" ht="15">
      <c r="A7" s="327"/>
      <c r="B7" s="327"/>
      <c r="C7" s="327"/>
      <c r="D7" s="327"/>
      <c r="E7" s="328"/>
      <c r="F7" s="329" t="s">
        <v>11</v>
      </c>
      <c r="G7" s="330"/>
      <c r="H7" s="329" t="s">
        <v>44</v>
      </c>
      <c r="I7" s="330"/>
      <c r="J7" s="356" t="s">
        <v>15</v>
      </c>
      <c r="K7" s="357"/>
      <c r="L7" s="204" t="s">
        <v>14</v>
      </c>
    </row>
    <row r="8" spans="1:12" ht="44.25" customHeight="1">
      <c r="A8" s="206" t="s">
        <v>47</v>
      </c>
      <c r="B8" s="207"/>
      <c r="C8" s="207"/>
      <c r="D8" s="207"/>
      <c r="E8" s="207"/>
      <c r="F8" s="207"/>
      <c r="G8" s="207"/>
      <c r="H8" s="207"/>
      <c r="I8" s="207"/>
      <c r="J8" s="64"/>
      <c r="K8" s="65"/>
      <c r="L8" s="205"/>
    </row>
    <row r="9" spans="1:12" ht="25.5">
      <c r="A9" s="170" t="s">
        <v>0</v>
      </c>
      <c r="B9" s="171"/>
      <c r="C9" s="172"/>
      <c r="D9" s="32" t="s">
        <v>2</v>
      </c>
      <c r="E9" s="32" t="s">
        <v>26</v>
      </c>
      <c r="F9" s="71" t="s">
        <v>1</v>
      </c>
      <c r="G9" s="34" t="s">
        <v>83</v>
      </c>
      <c r="H9" s="71" t="s">
        <v>1</v>
      </c>
      <c r="I9" s="34" t="s">
        <v>83</v>
      </c>
      <c r="J9" s="71" t="s">
        <v>1</v>
      </c>
      <c r="K9" s="34" t="s">
        <v>83</v>
      </c>
      <c r="L9" s="21"/>
    </row>
    <row r="10" spans="1:13" ht="15" customHeight="1">
      <c r="A10" s="173"/>
      <c r="B10" s="174"/>
      <c r="C10" s="175"/>
      <c r="D10" s="42"/>
      <c r="E10" s="43"/>
      <c r="F10" s="44">
        <f aca="true" t="shared" si="0" ref="F10:F15">IF(E10&gt;199299.99,(199300*D10),D10*E10)</f>
        <v>0</v>
      </c>
      <c r="G10" s="45">
        <f>F10*0.508</f>
        <v>0</v>
      </c>
      <c r="H10" s="44">
        <f aca="true" t="shared" si="1" ref="H10:H15">IF(E10&gt;199299.99,F10,IF(E10*1.03&gt;199299.99,(199300*D10),F10*1.03))</f>
        <v>0</v>
      </c>
      <c r="I10" s="45">
        <f>H10*0.508</f>
        <v>0</v>
      </c>
      <c r="J10" s="44">
        <f aca="true" t="shared" si="2" ref="J10:J15">IF(E10&gt;199299.99,F10,IF((E10*1.03*1.03)&gt;199299.99,(199300*D10),H10*1.03))</f>
        <v>0</v>
      </c>
      <c r="K10" s="72">
        <f>J10*0.508</f>
        <v>0</v>
      </c>
      <c r="L10" s="24">
        <f>SUM(F10:K10)</f>
        <v>0</v>
      </c>
      <c r="M10" s="73"/>
    </row>
    <row r="11" spans="1:12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2">
        <f t="shared" si="1"/>
        <v>0</v>
      </c>
      <c r="I11" s="45">
        <f>H11*0.508</f>
        <v>0</v>
      </c>
      <c r="J11" s="22">
        <f t="shared" si="2"/>
        <v>0</v>
      </c>
      <c r="K11" s="72">
        <f>J11*0.508</f>
        <v>0</v>
      </c>
      <c r="L11" s="24">
        <f>SUM(F11:K11)</f>
        <v>0</v>
      </c>
    </row>
    <row r="12" spans="1:12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2">
        <f t="shared" si="1"/>
        <v>0</v>
      </c>
      <c r="I12" s="45">
        <f>H12*0.508</f>
        <v>0</v>
      </c>
      <c r="J12" s="22">
        <f t="shared" si="2"/>
        <v>0</v>
      </c>
      <c r="K12" s="72">
        <f>J12*0.508</f>
        <v>0</v>
      </c>
      <c r="L12" s="24">
        <f>SUM(F12:K12)</f>
        <v>0</v>
      </c>
    </row>
    <row r="13" spans="1:12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2">
        <f t="shared" si="1"/>
        <v>0</v>
      </c>
      <c r="I13" s="45">
        <f>H13*0.508</f>
        <v>0</v>
      </c>
      <c r="J13" s="22">
        <f t="shared" si="2"/>
        <v>0</v>
      </c>
      <c r="K13" s="72">
        <f>J13*0.508</f>
        <v>0</v>
      </c>
      <c r="L13" s="24">
        <f>SUM(F13:K13)</f>
        <v>0</v>
      </c>
    </row>
    <row r="14" spans="1:12" s="70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2">
        <f t="shared" si="1"/>
        <v>0</v>
      </c>
      <c r="I14" s="45">
        <f>H14*0.508</f>
        <v>0</v>
      </c>
      <c r="J14" s="22">
        <f t="shared" si="2"/>
        <v>0</v>
      </c>
      <c r="K14" s="72">
        <f>J14*0.508</f>
        <v>0</v>
      </c>
      <c r="L14" s="24">
        <f>SUM(F14:K14)</f>
        <v>0</v>
      </c>
    </row>
    <row r="15" spans="1:12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2">
        <f t="shared" si="1"/>
        <v>0</v>
      </c>
      <c r="I15" s="45">
        <f>H15*0.508</f>
        <v>0</v>
      </c>
      <c r="J15" s="128">
        <f t="shared" si="2"/>
        <v>0</v>
      </c>
      <c r="K15" s="72">
        <f>J15*0.508</f>
        <v>0</v>
      </c>
      <c r="L15" s="24">
        <f>SUM(F15:K15)</f>
        <v>0</v>
      </c>
    </row>
    <row r="16" spans="1:12" ht="15" customHeight="1">
      <c r="A16" s="186" t="s">
        <v>7</v>
      </c>
      <c r="B16" s="187"/>
      <c r="C16" s="187"/>
      <c r="D16" s="187"/>
      <c r="E16" s="188"/>
      <c r="F16" s="5">
        <f aca="true" t="shared" si="3" ref="F16:K16">SUM(F10:F15)</f>
        <v>0</v>
      </c>
      <c r="G16" s="10">
        <f t="shared" si="3"/>
        <v>0</v>
      </c>
      <c r="H16" s="5">
        <f t="shared" si="3"/>
        <v>0</v>
      </c>
      <c r="I16" s="10">
        <f t="shared" si="3"/>
        <v>0</v>
      </c>
      <c r="J16" s="5">
        <f t="shared" si="3"/>
        <v>0</v>
      </c>
      <c r="K16" s="10">
        <f t="shared" si="3"/>
        <v>0</v>
      </c>
      <c r="L16" s="6"/>
    </row>
    <row r="17" spans="1:14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2">
        <f>H16+I16</f>
        <v>0</v>
      </c>
      <c r="I17" s="191"/>
      <c r="J17" s="192">
        <f>J16+K16</f>
        <v>0</v>
      </c>
      <c r="K17" s="191"/>
      <c r="L17" s="19">
        <f>SUM(L10:L15)</f>
        <v>0</v>
      </c>
      <c r="M17" s="112">
        <f>F17+H17+J17</f>
        <v>0</v>
      </c>
      <c r="N17" s="74"/>
    </row>
    <row r="18" spans="1:12" ht="15" customHeight="1">
      <c r="A18" s="241" t="s">
        <v>24</v>
      </c>
      <c r="B18" s="242"/>
      <c r="C18" s="242"/>
      <c r="D18" s="242"/>
      <c r="E18" s="242"/>
      <c r="F18" s="242"/>
      <c r="G18" s="242"/>
      <c r="H18" s="75"/>
      <c r="I18" s="75"/>
      <c r="J18" s="75"/>
      <c r="K18" s="75"/>
      <c r="L18" s="12"/>
    </row>
    <row r="19" spans="1:12" ht="15" customHeight="1">
      <c r="A19" s="243"/>
      <c r="B19" s="244"/>
      <c r="C19" s="244"/>
      <c r="D19" s="244"/>
      <c r="E19" s="244"/>
      <c r="F19" s="246"/>
      <c r="G19" s="247"/>
      <c r="H19" s="246"/>
      <c r="I19" s="247"/>
      <c r="J19" s="246"/>
      <c r="K19" s="247"/>
      <c r="L19" s="26">
        <f>SUM(F19:K19)</f>
        <v>0</v>
      </c>
    </row>
    <row r="20" spans="1:12" ht="15" customHeight="1">
      <c r="A20" s="259"/>
      <c r="B20" s="260"/>
      <c r="C20" s="260"/>
      <c r="D20" s="260"/>
      <c r="E20" s="263"/>
      <c r="F20" s="261"/>
      <c r="G20" s="262"/>
      <c r="H20" s="179"/>
      <c r="I20" s="180"/>
      <c r="J20" s="261"/>
      <c r="K20" s="262"/>
      <c r="L20" s="26">
        <f>SUM(F20:K20)</f>
        <v>0</v>
      </c>
    </row>
    <row r="21" spans="1:12" ht="15" customHeight="1">
      <c r="A21" s="259"/>
      <c r="B21" s="260"/>
      <c r="C21" s="260"/>
      <c r="D21" s="260"/>
      <c r="E21" s="263"/>
      <c r="F21" s="246"/>
      <c r="G21" s="247"/>
      <c r="H21" s="246"/>
      <c r="I21" s="247"/>
      <c r="J21" s="246"/>
      <c r="K21" s="247"/>
      <c r="L21" s="26">
        <f>SUM(F21:K21)</f>
        <v>0</v>
      </c>
    </row>
    <row r="22" spans="1:12" ht="15" customHeight="1">
      <c r="A22" s="268"/>
      <c r="B22" s="269"/>
      <c r="C22" s="269"/>
      <c r="D22" s="269"/>
      <c r="E22" s="270"/>
      <c r="F22" s="246"/>
      <c r="G22" s="247"/>
      <c r="H22" s="246"/>
      <c r="I22" s="247"/>
      <c r="J22" s="246"/>
      <c r="K22" s="247"/>
      <c r="L22" s="26">
        <f>SUM(F22:K22)</f>
        <v>0</v>
      </c>
    </row>
    <row r="23" spans="1:12" ht="15" customHeight="1">
      <c r="A23" s="259"/>
      <c r="B23" s="260"/>
      <c r="C23" s="260"/>
      <c r="D23" s="260"/>
      <c r="E23" s="263"/>
      <c r="F23" s="251"/>
      <c r="G23" s="252"/>
      <c r="H23" s="251"/>
      <c r="I23" s="252"/>
      <c r="J23" s="251"/>
      <c r="K23" s="252"/>
      <c r="L23" s="26">
        <f>SUM(F23:K23)</f>
        <v>0</v>
      </c>
    </row>
    <row r="24" spans="1:13" ht="15" customHeight="1">
      <c r="A24" s="186" t="s">
        <v>8</v>
      </c>
      <c r="B24" s="187"/>
      <c r="C24" s="187"/>
      <c r="D24" s="187"/>
      <c r="E24" s="188"/>
      <c r="F24" s="253">
        <f>SUM(F19:G23)</f>
        <v>0</v>
      </c>
      <c r="G24" s="254"/>
      <c r="H24" s="283">
        <f>SUM(H19:I23)</f>
        <v>0</v>
      </c>
      <c r="I24" s="254"/>
      <c r="J24" s="253">
        <f>SUM(J19:K23)</f>
        <v>0</v>
      </c>
      <c r="K24" s="254"/>
      <c r="L24" s="6">
        <f>SUM(F24:K24)</f>
        <v>0</v>
      </c>
      <c r="M24" s="113">
        <f>SUM(L19:L23)</f>
        <v>0</v>
      </c>
    </row>
    <row r="25" spans="1:13" ht="15" customHeight="1">
      <c r="A25" s="255" t="s">
        <v>12</v>
      </c>
      <c r="B25" s="256"/>
      <c r="C25" s="256"/>
      <c r="D25" s="256"/>
      <c r="E25" s="256"/>
      <c r="F25" s="256"/>
      <c r="G25" s="256"/>
      <c r="H25" s="77"/>
      <c r="I25" s="77"/>
      <c r="J25" s="77"/>
      <c r="K25" s="78"/>
      <c r="L25" s="79"/>
      <c r="M25" s="80"/>
    </row>
    <row r="26" spans="1:13" ht="15" customHeight="1">
      <c r="A26" s="243"/>
      <c r="B26" s="244"/>
      <c r="C26" s="244"/>
      <c r="D26" s="244"/>
      <c r="E26" s="245"/>
      <c r="F26" s="246"/>
      <c r="G26" s="247"/>
      <c r="H26" s="246"/>
      <c r="I26" s="247"/>
      <c r="J26" s="246"/>
      <c r="K26" s="247"/>
      <c r="L26" s="81">
        <f>SUM(F26:K26)</f>
        <v>0</v>
      </c>
      <c r="M26" s="80"/>
    </row>
    <row r="27" spans="1:13" s="70" customFormat="1" ht="15" customHeight="1">
      <c r="A27" s="248"/>
      <c r="B27" s="249"/>
      <c r="C27" s="249"/>
      <c r="D27" s="249"/>
      <c r="E27" s="250"/>
      <c r="F27" s="251"/>
      <c r="G27" s="252"/>
      <c r="H27" s="251"/>
      <c r="I27" s="252"/>
      <c r="J27" s="251"/>
      <c r="K27" s="252"/>
      <c r="L27" s="81">
        <f>SUM(F27:K27)</f>
        <v>0</v>
      </c>
      <c r="M27" s="82"/>
    </row>
    <row r="28" spans="1:13" s="70" customFormat="1" ht="15" customHeight="1">
      <c r="A28" s="186" t="s">
        <v>13</v>
      </c>
      <c r="B28" s="187"/>
      <c r="C28" s="187"/>
      <c r="D28" s="187"/>
      <c r="E28" s="188"/>
      <c r="F28" s="253">
        <f>SUM(F26:G27)</f>
        <v>0</v>
      </c>
      <c r="G28" s="254"/>
      <c r="H28" s="283">
        <f>SUM(H26:I27)</f>
        <v>0</v>
      </c>
      <c r="I28" s="254"/>
      <c r="J28" s="253">
        <f>SUM(J26:K27)</f>
        <v>0</v>
      </c>
      <c r="K28" s="254"/>
      <c r="L28" s="83">
        <f>SUM(L26:L27)</f>
        <v>0</v>
      </c>
      <c r="M28" s="113">
        <f>F28+H28+J28</f>
        <v>0</v>
      </c>
    </row>
    <row r="29" spans="1:13" ht="15" customHeight="1">
      <c r="A29" s="255" t="s">
        <v>30</v>
      </c>
      <c r="B29" s="256"/>
      <c r="C29" s="256"/>
      <c r="D29" s="256"/>
      <c r="E29" s="256"/>
      <c r="F29" s="256"/>
      <c r="G29" s="256"/>
      <c r="H29" s="77"/>
      <c r="I29" s="77"/>
      <c r="J29" s="77"/>
      <c r="K29" s="78"/>
      <c r="L29" s="79"/>
      <c r="M29" s="80"/>
    </row>
    <row r="30" spans="1:13" ht="15" customHeight="1">
      <c r="A30" s="243"/>
      <c r="B30" s="244"/>
      <c r="C30" s="244"/>
      <c r="D30" s="244"/>
      <c r="E30" s="245"/>
      <c r="F30" s="246"/>
      <c r="G30" s="247"/>
      <c r="H30" s="246"/>
      <c r="I30" s="247"/>
      <c r="J30" s="246"/>
      <c r="K30" s="247"/>
      <c r="L30" s="81">
        <f>SUM(F30:K30)</f>
        <v>0</v>
      </c>
      <c r="M30" s="80"/>
    </row>
    <row r="31" spans="1:13" s="70" customFormat="1" ht="15" customHeight="1">
      <c r="A31" s="243"/>
      <c r="B31" s="244"/>
      <c r="C31" s="244"/>
      <c r="D31" s="244"/>
      <c r="E31" s="245"/>
      <c r="F31" s="246"/>
      <c r="G31" s="247"/>
      <c r="H31" s="246"/>
      <c r="I31" s="247"/>
      <c r="J31" s="246"/>
      <c r="K31" s="247"/>
      <c r="L31" s="81">
        <f>SUM(F31:K31)</f>
        <v>0</v>
      </c>
      <c r="M31" s="82"/>
    </row>
    <row r="32" spans="1:13" s="70" customFormat="1" ht="15" customHeight="1">
      <c r="A32" s="248"/>
      <c r="B32" s="249"/>
      <c r="C32" s="249"/>
      <c r="D32" s="249"/>
      <c r="E32" s="250"/>
      <c r="F32" s="251"/>
      <c r="G32" s="252"/>
      <c r="H32" s="251"/>
      <c r="I32" s="252"/>
      <c r="J32" s="251"/>
      <c r="K32" s="252"/>
      <c r="L32" s="81">
        <f>SUM(F32:K32)</f>
        <v>0</v>
      </c>
      <c r="M32" s="82"/>
    </row>
    <row r="33" spans="1:13" s="70" customFormat="1" ht="15" customHeight="1">
      <c r="A33" s="186" t="s">
        <v>9</v>
      </c>
      <c r="B33" s="187"/>
      <c r="C33" s="187"/>
      <c r="D33" s="187"/>
      <c r="E33" s="188"/>
      <c r="F33" s="253">
        <f>SUM(F30:G32)</f>
        <v>0</v>
      </c>
      <c r="G33" s="254"/>
      <c r="H33" s="283">
        <f>SUM(H30:I32)</f>
        <v>0</v>
      </c>
      <c r="I33" s="254"/>
      <c r="J33" s="253">
        <f>SUM(J30:K32)</f>
        <v>0</v>
      </c>
      <c r="K33" s="254"/>
      <c r="L33" s="83">
        <f>SUM(L30:L32)</f>
        <v>0</v>
      </c>
      <c r="M33" s="113">
        <f>F33+H33+J33</f>
        <v>0</v>
      </c>
    </row>
    <row r="34" spans="1:13" ht="15" customHeight="1">
      <c r="A34" s="257" t="s">
        <v>29</v>
      </c>
      <c r="B34" s="258"/>
      <c r="C34" s="258"/>
      <c r="D34" s="258"/>
      <c r="E34" s="258"/>
      <c r="F34" s="258"/>
      <c r="G34" s="258"/>
      <c r="H34" s="84"/>
      <c r="I34" s="84"/>
      <c r="J34" s="84"/>
      <c r="K34" s="85"/>
      <c r="L34" s="79"/>
      <c r="M34" s="80"/>
    </row>
    <row r="35" spans="1:12" ht="15" customHeight="1">
      <c r="A35" s="260"/>
      <c r="B35" s="260"/>
      <c r="C35" s="260"/>
      <c r="D35" s="260"/>
      <c r="E35" s="263"/>
      <c r="F35" s="261"/>
      <c r="G35" s="262"/>
      <c r="H35" s="261"/>
      <c r="I35" s="262"/>
      <c r="J35" s="261"/>
      <c r="K35" s="262"/>
      <c r="L35" s="81">
        <f>SUM(F35:K35)</f>
        <v>0</v>
      </c>
    </row>
    <row r="36" spans="1:12" ht="15" customHeight="1">
      <c r="A36" s="260"/>
      <c r="B36" s="260"/>
      <c r="C36" s="260"/>
      <c r="D36" s="260"/>
      <c r="E36" s="263"/>
      <c r="F36" s="246"/>
      <c r="G36" s="247"/>
      <c r="H36" s="246"/>
      <c r="I36" s="247"/>
      <c r="J36" s="246"/>
      <c r="K36" s="247"/>
      <c r="L36" s="81">
        <f>SUM(F36:K36)</f>
        <v>0</v>
      </c>
    </row>
    <row r="37" spans="1:12" ht="15" customHeight="1">
      <c r="A37" s="260"/>
      <c r="B37" s="260"/>
      <c r="C37" s="260"/>
      <c r="D37" s="260"/>
      <c r="E37" s="263"/>
      <c r="F37" s="246"/>
      <c r="G37" s="247"/>
      <c r="H37" s="246"/>
      <c r="I37" s="247"/>
      <c r="J37" s="246"/>
      <c r="K37" s="247"/>
      <c r="L37" s="81">
        <f>SUM(F37:K37)</f>
        <v>0</v>
      </c>
    </row>
    <row r="38" spans="1:12" ht="15" customHeight="1">
      <c r="A38" s="249"/>
      <c r="B38" s="249"/>
      <c r="C38" s="249"/>
      <c r="D38" s="249"/>
      <c r="E38" s="250"/>
      <c r="F38" s="251"/>
      <c r="G38" s="252"/>
      <c r="H38" s="251"/>
      <c r="I38" s="252"/>
      <c r="J38" s="251"/>
      <c r="K38" s="252"/>
      <c r="L38" s="81">
        <f>SUM(F38:K38)</f>
        <v>0</v>
      </c>
    </row>
    <row r="39" spans="1:13" ht="15" customHeight="1">
      <c r="A39" s="186" t="s">
        <v>23</v>
      </c>
      <c r="B39" s="187"/>
      <c r="C39" s="187"/>
      <c r="D39" s="187"/>
      <c r="E39" s="188"/>
      <c r="F39" s="253">
        <f>SUM(F35:G38)</f>
        <v>0</v>
      </c>
      <c r="G39" s="254"/>
      <c r="H39" s="253">
        <f>SUM(H35:I38)</f>
        <v>0</v>
      </c>
      <c r="I39" s="254"/>
      <c r="J39" s="253">
        <f>SUM(J35:K38)</f>
        <v>0</v>
      </c>
      <c r="K39" s="254"/>
      <c r="L39" s="83">
        <f>SUM(L35:L38)</f>
        <v>0</v>
      </c>
      <c r="M39" s="113">
        <f>F39+H39+J39</f>
        <v>0</v>
      </c>
    </row>
    <row r="40" spans="1:16" ht="15" customHeight="1">
      <c r="A40" s="284" t="s">
        <v>59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6"/>
      <c r="M40"/>
      <c r="N40" s="86"/>
      <c r="O40" s="86"/>
      <c r="P40" s="87"/>
    </row>
    <row r="41" spans="1:24" ht="15" customHeight="1">
      <c r="A41" s="287" t="s">
        <v>56</v>
      </c>
      <c r="B41" s="335"/>
      <c r="C41" s="269" t="s">
        <v>33</v>
      </c>
      <c r="D41" s="269"/>
      <c r="E41" s="269"/>
      <c r="F41" s="292"/>
      <c r="G41" s="293"/>
      <c r="H41" s="292"/>
      <c r="I41" s="293"/>
      <c r="J41" s="292"/>
      <c r="K41" s="293"/>
      <c r="L41" s="88">
        <f aca="true" t="shared" si="4" ref="L41:L52">SUM(F41:K41)</f>
        <v>0</v>
      </c>
      <c r="M41" s="13"/>
      <c r="N41" s="89"/>
      <c r="O41" s="89"/>
      <c r="Q41" s="90"/>
      <c r="R41" s="90"/>
      <c r="S41" s="90"/>
      <c r="T41" s="90"/>
      <c r="U41" s="90"/>
      <c r="V41" s="90"/>
      <c r="W41" s="90"/>
      <c r="X41" s="90"/>
    </row>
    <row r="42" spans="1:24" ht="15" customHeight="1">
      <c r="A42" s="264" t="s">
        <v>42</v>
      </c>
      <c r="B42" s="338"/>
      <c r="C42" s="269" t="s">
        <v>34</v>
      </c>
      <c r="D42" s="269"/>
      <c r="E42" s="269"/>
      <c r="F42" s="271"/>
      <c r="G42" s="272"/>
      <c r="H42" s="271"/>
      <c r="I42" s="272"/>
      <c r="J42" s="271"/>
      <c r="K42" s="272"/>
      <c r="L42" s="91">
        <f t="shared" si="4"/>
        <v>0</v>
      </c>
      <c r="M42" s="13"/>
      <c r="N42" s="89"/>
      <c r="O42" s="89"/>
      <c r="Q42" s="90"/>
      <c r="R42" s="90"/>
      <c r="S42" s="90"/>
      <c r="T42" s="90"/>
      <c r="U42" s="90"/>
      <c r="V42" s="90"/>
      <c r="W42" s="90"/>
      <c r="X42" s="90"/>
    </row>
    <row r="43" spans="1:24" ht="15" customHeight="1">
      <c r="A43" s="264"/>
      <c r="B43" s="338"/>
      <c r="C43" s="274" t="s">
        <v>39</v>
      </c>
      <c r="D43" s="274"/>
      <c r="E43" s="274"/>
      <c r="F43" s="276">
        <f>SUM(F41:G42)</f>
        <v>0</v>
      </c>
      <c r="G43" s="277"/>
      <c r="H43" s="276">
        <f>SUM(H41:I42)</f>
        <v>0</v>
      </c>
      <c r="I43" s="277"/>
      <c r="J43" s="276">
        <f>SUM(J41:K42)</f>
        <v>0</v>
      </c>
      <c r="K43" s="277"/>
      <c r="L43" s="92">
        <f t="shared" si="4"/>
        <v>0</v>
      </c>
      <c r="M43" s="115">
        <f>L41+L42</f>
        <v>0</v>
      </c>
      <c r="N43" s="89"/>
      <c r="O43" s="89"/>
      <c r="Q43" s="90"/>
      <c r="R43" s="90"/>
      <c r="S43" s="90"/>
      <c r="T43" s="90"/>
      <c r="U43" s="90"/>
      <c r="V43" s="90"/>
      <c r="W43" s="90"/>
      <c r="X43" s="90"/>
    </row>
    <row r="44" spans="1:24" ht="15" customHeight="1">
      <c r="A44" s="264"/>
      <c r="B44" s="338"/>
      <c r="C44" s="279" t="s">
        <v>43</v>
      </c>
      <c r="D44" s="279"/>
      <c r="E44" s="279"/>
      <c r="F44" s="281">
        <f>IF(F43&gt;25000,25000,F43)</f>
        <v>0</v>
      </c>
      <c r="G44" s="282"/>
      <c r="H44" s="281">
        <f>IF(F43+H43&lt;25000,H43,IF((25000-F43)&lt;0,0,25000-F43))</f>
        <v>0</v>
      </c>
      <c r="I44" s="282"/>
      <c r="J44" s="281">
        <f>IF(F43+H43+J43&lt;25000,J43,IF((25000-(F43+H43))&lt;0,0,25000-(F43+H43)))</f>
        <v>0</v>
      </c>
      <c r="K44" s="282"/>
      <c r="L44" s="93">
        <f t="shared" si="4"/>
        <v>0</v>
      </c>
      <c r="M44" s="116"/>
      <c r="N44" s="94"/>
      <c r="O44" s="94"/>
      <c r="Q44" s="90"/>
      <c r="R44" s="90"/>
      <c r="S44" s="90"/>
      <c r="T44" s="90"/>
      <c r="U44" s="90"/>
      <c r="V44" s="90"/>
      <c r="W44" s="90"/>
      <c r="X44" s="90"/>
    </row>
    <row r="45" spans="1:24" ht="15" customHeight="1">
      <c r="A45" s="336" t="s">
        <v>57</v>
      </c>
      <c r="B45" s="337"/>
      <c r="C45" s="290" t="s">
        <v>35</v>
      </c>
      <c r="D45" s="290"/>
      <c r="E45" s="291"/>
      <c r="F45" s="292"/>
      <c r="G45" s="293"/>
      <c r="H45" s="292"/>
      <c r="I45" s="293"/>
      <c r="J45" s="292"/>
      <c r="K45" s="293"/>
      <c r="L45" s="88">
        <f t="shared" si="4"/>
        <v>0</v>
      </c>
      <c r="M45" s="116"/>
      <c r="N45" s="89"/>
      <c r="O45" s="89"/>
      <c r="Q45" s="95"/>
      <c r="R45" s="95"/>
      <c r="S45" s="95"/>
      <c r="T45" s="95"/>
      <c r="U45" s="95"/>
      <c r="V45" s="95"/>
      <c r="W45" s="95"/>
      <c r="X45" s="95"/>
    </row>
    <row r="46" spans="1:24" ht="15" customHeight="1">
      <c r="A46" s="264" t="s">
        <v>42</v>
      </c>
      <c r="B46" s="338"/>
      <c r="C46" s="269" t="s">
        <v>36</v>
      </c>
      <c r="D46" s="269"/>
      <c r="E46" s="270"/>
      <c r="F46" s="271"/>
      <c r="G46" s="272"/>
      <c r="H46" s="271"/>
      <c r="I46" s="272"/>
      <c r="J46" s="271"/>
      <c r="K46" s="272"/>
      <c r="L46" s="91">
        <f t="shared" si="4"/>
        <v>0</v>
      </c>
      <c r="M46" s="116"/>
      <c r="N46" s="89"/>
      <c r="O46" s="89"/>
      <c r="Q46" s="95"/>
      <c r="R46" s="95"/>
      <c r="S46" s="95"/>
      <c r="T46" s="95"/>
      <c r="U46" s="95"/>
      <c r="V46" s="95"/>
      <c r="W46" s="95"/>
      <c r="X46" s="95"/>
    </row>
    <row r="47" spans="1:24" ht="15" customHeight="1">
      <c r="A47" s="264"/>
      <c r="B47" s="338"/>
      <c r="C47" s="274" t="s">
        <v>40</v>
      </c>
      <c r="D47" s="274"/>
      <c r="E47" s="275"/>
      <c r="F47" s="276">
        <f>SUM(F45:G46)</f>
        <v>0</v>
      </c>
      <c r="G47" s="277"/>
      <c r="H47" s="276">
        <f>SUM(H45:I46)</f>
        <v>0</v>
      </c>
      <c r="I47" s="277"/>
      <c r="J47" s="276">
        <f>SUM(J45:K46)</f>
        <v>0</v>
      </c>
      <c r="K47" s="277"/>
      <c r="L47" s="92">
        <f t="shared" si="4"/>
        <v>0</v>
      </c>
      <c r="M47" s="115">
        <f>L46+L45</f>
        <v>0</v>
      </c>
      <c r="N47" s="89"/>
      <c r="O47" s="89"/>
      <c r="Q47" s="95"/>
      <c r="R47" s="95"/>
      <c r="S47" s="95"/>
      <c r="T47" s="95"/>
      <c r="U47" s="95"/>
      <c r="V47" s="95"/>
      <c r="W47" s="95"/>
      <c r="X47" s="95"/>
    </row>
    <row r="48" spans="1:24" ht="15" customHeight="1">
      <c r="A48" s="339"/>
      <c r="B48" s="340"/>
      <c r="C48" s="279" t="s">
        <v>43</v>
      </c>
      <c r="D48" s="279"/>
      <c r="E48" s="280"/>
      <c r="F48" s="281">
        <f>IF(F47&gt;25000,25000,F47)</f>
        <v>0</v>
      </c>
      <c r="G48" s="282"/>
      <c r="H48" s="281">
        <f>IF(F47+H47&lt;25000,H47,IF((25000-F47)&lt;0,0,25000-F47))</f>
        <v>0</v>
      </c>
      <c r="I48" s="282"/>
      <c r="J48" s="281">
        <f>IF(F47+H47+J47&lt;25000,J47,IF((25000-(F47+H47))&lt;0,0,25000-(F47+H47)))</f>
        <v>0</v>
      </c>
      <c r="K48" s="282"/>
      <c r="L48" s="93">
        <f t="shared" si="4"/>
        <v>0</v>
      </c>
      <c r="M48" s="116"/>
      <c r="N48" s="94"/>
      <c r="O48" s="94"/>
      <c r="Q48" s="95"/>
      <c r="R48" s="95"/>
      <c r="S48" s="95"/>
      <c r="T48" s="95"/>
      <c r="U48" s="95"/>
      <c r="V48" s="95"/>
      <c r="W48" s="95"/>
      <c r="X48" s="95"/>
    </row>
    <row r="49" spans="1:15" ht="15" customHeight="1">
      <c r="A49" s="336" t="s">
        <v>58</v>
      </c>
      <c r="B49" s="337"/>
      <c r="C49" s="290" t="s">
        <v>37</v>
      </c>
      <c r="D49" s="290"/>
      <c r="E49" s="291"/>
      <c r="F49" s="292"/>
      <c r="G49" s="293"/>
      <c r="H49" s="292"/>
      <c r="I49" s="293"/>
      <c r="J49" s="292"/>
      <c r="K49" s="293"/>
      <c r="L49" s="88">
        <f t="shared" si="4"/>
        <v>0</v>
      </c>
      <c r="M49" s="116"/>
      <c r="N49" s="89"/>
      <c r="O49" s="89"/>
    </row>
    <row r="50" spans="1:15" ht="15" customHeight="1">
      <c r="A50" s="264" t="s">
        <v>42</v>
      </c>
      <c r="B50" s="338"/>
      <c r="C50" s="344" t="s">
        <v>38</v>
      </c>
      <c r="D50" s="344"/>
      <c r="E50" s="345"/>
      <c r="F50" s="271"/>
      <c r="G50" s="272"/>
      <c r="H50" s="271"/>
      <c r="I50" s="272"/>
      <c r="J50" s="271"/>
      <c r="K50" s="272"/>
      <c r="L50" s="91">
        <f t="shared" si="4"/>
        <v>0</v>
      </c>
      <c r="M50" s="116"/>
      <c r="N50" s="89"/>
      <c r="O50" s="89"/>
    </row>
    <row r="51" spans="1:15" ht="15" customHeight="1">
      <c r="A51" s="264"/>
      <c r="B51" s="338"/>
      <c r="C51" s="346" t="s">
        <v>41</v>
      </c>
      <c r="D51" s="346"/>
      <c r="E51" s="346"/>
      <c r="F51" s="347">
        <f>SUM(F49:G50)</f>
        <v>0</v>
      </c>
      <c r="G51" s="348"/>
      <c r="H51" s="347">
        <f>SUM(H49:I50)</f>
        <v>0</v>
      </c>
      <c r="I51" s="348"/>
      <c r="J51" s="347">
        <f>SUM(J49:K50)</f>
        <v>0</v>
      </c>
      <c r="K51" s="348"/>
      <c r="L51" s="92">
        <f t="shared" si="4"/>
        <v>0</v>
      </c>
      <c r="M51" s="115">
        <f>L49+L50</f>
        <v>0</v>
      </c>
      <c r="N51" s="89"/>
      <c r="O51" s="89"/>
    </row>
    <row r="52" spans="1:15" ht="15" customHeight="1">
      <c r="A52" s="339"/>
      <c r="B52" s="340"/>
      <c r="C52" s="279" t="s">
        <v>43</v>
      </c>
      <c r="D52" s="279"/>
      <c r="E52" s="279"/>
      <c r="F52" s="281">
        <f>IF(F51&gt;25000,25000,F51)</f>
        <v>0</v>
      </c>
      <c r="G52" s="282"/>
      <c r="H52" s="281">
        <f>IF(F51+H51&lt;25000,H51,IF((25000-F51)&lt;0,0,25000-F51))</f>
        <v>0</v>
      </c>
      <c r="I52" s="282"/>
      <c r="J52" s="281">
        <f>IF(F51+H51+J51&lt;25000,J51,IF((25000-(F51+H51))&lt;0,0,25000-(F51+H51)))</f>
        <v>0</v>
      </c>
      <c r="K52" s="282"/>
      <c r="L52" s="93">
        <f t="shared" si="4"/>
        <v>0</v>
      </c>
      <c r="M52" s="13"/>
      <c r="N52" s="94"/>
      <c r="O52" s="94"/>
    </row>
    <row r="53" spans="1:15" ht="15" customHeight="1">
      <c r="A53" s="325" t="s">
        <v>22</v>
      </c>
      <c r="B53" s="308"/>
      <c r="C53" s="308"/>
      <c r="D53" s="308"/>
      <c r="E53" s="308"/>
      <c r="F53" s="309">
        <f>F43+F47+F51</f>
        <v>0</v>
      </c>
      <c r="G53" s="343"/>
      <c r="H53" s="309">
        <f>H43+H47+H51</f>
        <v>0</v>
      </c>
      <c r="I53" s="343"/>
      <c r="J53" s="309">
        <f>J43+J47+J51</f>
        <v>0</v>
      </c>
      <c r="K53" s="343"/>
      <c r="L53" s="96">
        <f>L43+L47+L51</f>
        <v>0</v>
      </c>
      <c r="M53" s="62">
        <f>SUM(F53:K53)</f>
        <v>0</v>
      </c>
      <c r="N53" s="98"/>
      <c r="O53" s="97"/>
    </row>
    <row r="54" spans="1:17" ht="15" customHeight="1">
      <c r="A54" s="186" t="s">
        <v>43</v>
      </c>
      <c r="B54" s="187"/>
      <c r="C54" s="187"/>
      <c r="D54" s="187"/>
      <c r="E54" s="187"/>
      <c r="F54" s="283">
        <f>F44+F48+F52</f>
        <v>0</v>
      </c>
      <c r="G54" s="253"/>
      <c r="H54" s="283">
        <f>H44+H48+H52</f>
        <v>0</v>
      </c>
      <c r="I54" s="254"/>
      <c r="J54" s="283">
        <f>J44+J48+J52</f>
        <v>0</v>
      </c>
      <c r="K54" s="254"/>
      <c r="L54" s="96">
        <f>F54+H54+J54</f>
        <v>0</v>
      </c>
      <c r="M54" s="62">
        <f>L44+L48+L52</f>
        <v>0</v>
      </c>
      <c r="N54" s="99"/>
      <c r="O54" s="99"/>
      <c r="P54" s="99"/>
      <c r="Q54" s="99"/>
    </row>
    <row r="55" spans="1:13" ht="15" customHeight="1">
      <c r="A55" s="310" t="s">
        <v>27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2"/>
      <c r="M55" s="100"/>
    </row>
    <row r="56" spans="1:12" ht="15" customHeight="1">
      <c r="A56" s="243"/>
      <c r="B56" s="244"/>
      <c r="C56" s="244"/>
      <c r="D56" s="244"/>
      <c r="E56" s="244"/>
      <c r="F56" s="246"/>
      <c r="G56" s="247"/>
      <c r="H56" s="246"/>
      <c r="I56" s="247"/>
      <c r="J56" s="246"/>
      <c r="K56" s="247"/>
      <c r="L56" s="101">
        <f>SUM(F56:K56)</f>
        <v>0</v>
      </c>
    </row>
    <row r="57" spans="1:12" ht="15" customHeight="1">
      <c r="A57" s="296"/>
      <c r="B57" s="297"/>
      <c r="C57" s="297"/>
      <c r="D57" s="297"/>
      <c r="E57" s="297"/>
      <c r="F57" s="298"/>
      <c r="G57" s="299"/>
      <c r="H57" s="298"/>
      <c r="I57" s="299"/>
      <c r="J57" s="251"/>
      <c r="K57" s="252"/>
      <c r="L57" s="101">
        <f>SUM(F57:K57)</f>
        <v>0</v>
      </c>
    </row>
    <row r="58" spans="1:13" ht="15" customHeight="1" thickBot="1">
      <c r="A58" s="300" t="s">
        <v>28</v>
      </c>
      <c r="B58" s="301"/>
      <c r="C58" s="301"/>
      <c r="D58" s="301"/>
      <c r="E58" s="301"/>
      <c r="F58" s="302">
        <f>SUM(F56:G57)</f>
        <v>0</v>
      </c>
      <c r="G58" s="303"/>
      <c r="H58" s="302">
        <f>SUM(H56:I57)</f>
        <v>0</v>
      </c>
      <c r="I58" s="303"/>
      <c r="J58" s="253">
        <f>SUM(J56:K57)</f>
        <v>0</v>
      </c>
      <c r="K58" s="254"/>
      <c r="L58" s="102">
        <f>SUM(L56:L57)</f>
        <v>0</v>
      </c>
      <c r="M58" s="113">
        <f>SUM(F58:K58)</f>
        <v>0</v>
      </c>
    </row>
    <row r="59" spans="1:13" ht="15" customHeight="1" thickBot="1">
      <c r="A59" s="304" t="s">
        <v>10</v>
      </c>
      <c r="B59" s="305"/>
      <c r="C59" s="305"/>
      <c r="D59" s="305"/>
      <c r="E59" s="305"/>
      <c r="F59" s="306">
        <f>F17+F24+F28+F33+F39+F58+F53</f>
        <v>0</v>
      </c>
      <c r="G59" s="307"/>
      <c r="H59" s="306">
        <f>H17+H24+H28+H33+H39+H58+H53</f>
        <v>0</v>
      </c>
      <c r="I59" s="307"/>
      <c r="J59" s="306">
        <f>J17+J24+J28+J33+J39+J58+J53</f>
        <v>0</v>
      </c>
      <c r="K59" s="307"/>
      <c r="L59" s="103">
        <f>F59+H59+J59</f>
        <v>0</v>
      </c>
      <c r="M59" s="113">
        <f>L58+L39+L33+L28+L24+L17+L53</f>
        <v>0</v>
      </c>
    </row>
    <row r="60" spans="1:13" ht="15" customHeight="1">
      <c r="A60" s="104"/>
      <c r="B60" s="349" t="s">
        <v>74</v>
      </c>
      <c r="C60" s="349"/>
      <c r="D60" s="349"/>
      <c r="E60" s="350"/>
      <c r="F60" s="351">
        <f>F59-F46-F42-F50</f>
        <v>0</v>
      </c>
      <c r="G60" s="352"/>
      <c r="H60" s="351">
        <f>H59-H46-H42-H50</f>
        <v>0</v>
      </c>
      <c r="I60" s="352"/>
      <c r="J60" s="351">
        <f>J59-J46-J42-J50</f>
        <v>0</v>
      </c>
      <c r="K60" s="352"/>
      <c r="L60" s="105">
        <f>L59-L42-L46-L50</f>
        <v>0</v>
      </c>
      <c r="M60" s="76">
        <f>SUM(F60:K60)</f>
        <v>0</v>
      </c>
    </row>
    <row r="61" spans="1:13" ht="15" customHeight="1">
      <c r="A61" s="321" t="s">
        <v>75</v>
      </c>
      <c r="B61" s="322"/>
      <c r="C61" s="322"/>
      <c r="D61" s="322"/>
      <c r="E61" s="322"/>
      <c r="F61" s="323">
        <f>F58+F54+F39+F33+F24+F17</f>
        <v>0</v>
      </c>
      <c r="G61" s="324"/>
      <c r="H61" s="323">
        <f>H58+H54+H39+H33+H24+H17</f>
        <v>0</v>
      </c>
      <c r="I61" s="324"/>
      <c r="J61" s="323">
        <f>J58+J54+J39+J33+J24+J17</f>
        <v>0</v>
      </c>
      <c r="K61" s="324"/>
      <c r="L61" s="106">
        <f>L58+L54+L39+L33+L24+L17</f>
        <v>0</v>
      </c>
      <c r="M61" s="76">
        <f>SUM(F61:K61)</f>
        <v>0</v>
      </c>
    </row>
    <row r="62" spans="1:13" ht="15" customHeight="1">
      <c r="A62" s="325" t="s">
        <v>25</v>
      </c>
      <c r="B62" s="308"/>
      <c r="C62" s="308"/>
      <c r="D62" s="308"/>
      <c r="E62" s="107">
        <v>0.475</v>
      </c>
      <c r="F62" s="309">
        <f>F61*E62</f>
        <v>0</v>
      </c>
      <c r="G62" s="326"/>
      <c r="H62" s="354">
        <f>H61*E62</f>
        <v>0</v>
      </c>
      <c r="I62" s="355"/>
      <c r="J62" s="354">
        <f>J61*E62</f>
        <v>0</v>
      </c>
      <c r="K62" s="355"/>
      <c r="L62" s="96">
        <f>L61*E62</f>
        <v>0</v>
      </c>
      <c r="M62" s="76">
        <f>SUM(F62:K62)</f>
        <v>0</v>
      </c>
    </row>
    <row r="63" spans="1:13" ht="15" customHeight="1" thickBot="1">
      <c r="A63" s="313" t="s">
        <v>31</v>
      </c>
      <c r="B63" s="314"/>
      <c r="C63" s="314"/>
      <c r="D63" s="314"/>
      <c r="E63" s="314"/>
      <c r="F63" s="315">
        <f>F59+F62</f>
        <v>0</v>
      </c>
      <c r="G63" s="316"/>
      <c r="H63" s="315">
        <f>H59+H62</f>
        <v>0</v>
      </c>
      <c r="I63" s="353"/>
      <c r="J63" s="315">
        <f>J59+J62</f>
        <v>0</v>
      </c>
      <c r="K63" s="353"/>
      <c r="L63" s="108">
        <f>SUM(F63:K63)</f>
        <v>0</v>
      </c>
      <c r="M63" s="113">
        <f>L59+L62</f>
        <v>0</v>
      </c>
    </row>
    <row r="64" ht="15.75" customHeight="1" thickTop="1">
      <c r="A64" s="73"/>
    </row>
    <row r="65" spans="1:8" ht="14.25">
      <c r="A65" s="214" t="s">
        <v>45</v>
      </c>
      <c r="B65" s="214"/>
      <c r="C65" s="214"/>
      <c r="D65" s="214"/>
      <c r="E65" s="214"/>
      <c r="F65" s="214"/>
      <c r="G65" s="214"/>
      <c r="H65" s="109"/>
    </row>
    <row r="67" spans="1:8" ht="15">
      <c r="A67" s="215" t="s">
        <v>48</v>
      </c>
      <c r="B67" s="215"/>
      <c r="C67" s="215"/>
      <c r="D67" s="215"/>
      <c r="E67" s="215"/>
      <c r="F67" s="215"/>
      <c r="G67" s="215"/>
      <c r="H67" s="110"/>
    </row>
    <row r="68" spans="1:8" ht="14.25" customHeight="1">
      <c r="A68" s="216" t="s">
        <v>81</v>
      </c>
      <c r="B68" s="216"/>
      <c r="C68" s="216"/>
      <c r="D68" s="216"/>
      <c r="E68" s="216"/>
      <c r="F68" s="216"/>
      <c r="G68" s="216"/>
      <c r="H68" s="216"/>
    </row>
    <row r="69" spans="1:8" ht="14.25">
      <c r="A69" s="110"/>
      <c r="B69" s="110"/>
      <c r="C69" s="110"/>
      <c r="D69" s="110"/>
      <c r="E69" s="110"/>
      <c r="F69" s="110"/>
      <c r="G69" s="110"/>
      <c r="H69" s="110"/>
    </row>
    <row r="70" spans="1:8" ht="14.25" customHeight="1">
      <c r="A70" s="133" t="s">
        <v>49</v>
      </c>
      <c r="B70" s="133"/>
      <c r="C70" s="133"/>
      <c r="D70" s="133"/>
      <c r="E70" s="133"/>
      <c r="F70" s="133"/>
      <c r="G70" s="133"/>
      <c r="H70" s="133"/>
    </row>
    <row r="71" spans="1:8" ht="14.25" customHeight="1">
      <c r="A71" s="133"/>
      <c r="B71" s="133"/>
      <c r="C71" s="133"/>
      <c r="D71" s="133"/>
      <c r="E71" s="133"/>
      <c r="F71" s="133"/>
      <c r="G71" s="133"/>
      <c r="H71" s="133"/>
    </row>
    <row r="72" spans="1:8" ht="14.25" customHeight="1">
      <c r="A72" s="133"/>
      <c r="B72" s="133"/>
      <c r="C72" s="133"/>
      <c r="D72" s="133"/>
      <c r="E72" s="133"/>
      <c r="F72" s="133"/>
      <c r="G72" s="133"/>
      <c r="H72" s="133"/>
    </row>
    <row r="73" spans="1:8" ht="12.75" customHeight="1">
      <c r="A73" s="133"/>
      <c r="B73" s="133"/>
      <c r="C73" s="133"/>
      <c r="D73" s="133"/>
      <c r="E73" s="133"/>
      <c r="F73" s="133"/>
      <c r="G73" s="133"/>
      <c r="H73" s="133"/>
    </row>
    <row r="74" spans="1:8" ht="15">
      <c r="A74"/>
      <c r="B74" s="111"/>
      <c r="C74" s="111"/>
      <c r="D74" s="111"/>
      <c r="E74" s="111"/>
      <c r="F74" s="111"/>
      <c r="G74" s="111"/>
      <c r="H74" s="111"/>
    </row>
    <row r="75" spans="1:8" ht="12.75">
      <c r="A75"/>
      <c r="B75"/>
      <c r="C75"/>
      <c r="D75"/>
      <c r="E75"/>
      <c r="F75"/>
      <c r="G75"/>
      <c r="H75"/>
    </row>
    <row r="76" spans="1:8" ht="15">
      <c r="A76" s="111" t="s">
        <v>82</v>
      </c>
      <c r="B76"/>
      <c r="C76"/>
      <c r="D76"/>
      <c r="E76"/>
      <c r="F76"/>
      <c r="G76"/>
      <c r="H76"/>
    </row>
  </sheetData>
  <sheetProtection/>
  <mergeCells count="201">
    <mergeCell ref="A70:H73"/>
    <mergeCell ref="A68:H68"/>
    <mergeCell ref="A63:E63"/>
    <mergeCell ref="F63:G63"/>
    <mergeCell ref="H63:I63"/>
    <mergeCell ref="J63:K63"/>
    <mergeCell ref="A65:G65"/>
    <mergeCell ref="A67:G67"/>
    <mergeCell ref="A61:E61"/>
    <mergeCell ref="F61:G61"/>
    <mergeCell ref="H61:I61"/>
    <mergeCell ref="J61:K61"/>
    <mergeCell ref="A62:D62"/>
    <mergeCell ref="F62:G62"/>
    <mergeCell ref="H62:I62"/>
    <mergeCell ref="J62:K62"/>
    <mergeCell ref="A59:E59"/>
    <mergeCell ref="F59:G59"/>
    <mergeCell ref="H59:I59"/>
    <mergeCell ref="J59:K59"/>
    <mergeCell ref="B60:E60"/>
    <mergeCell ref="F60:G60"/>
    <mergeCell ref="H60:I60"/>
    <mergeCell ref="J60:K60"/>
    <mergeCell ref="A57:E57"/>
    <mergeCell ref="F57:G57"/>
    <mergeCell ref="H57:I57"/>
    <mergeCell ref="J57:K57"/>
    <mergeCell ref="A58:E58"/>
    <mergeCell ref="F58:G58"/>
    <mergeCell ref="H58:I58"/>
    <mergeCell ref="J58:K58"/>
    <mergeCell ref="A54:E54"/>
    <mergeCell ref="F54:G54"/>
    <mergeCell ref="H54:I54"/>
    <mergeCell ref="J54:K54"/>
    <mergeCell ref="A55:L55"/>
    <mergeCell ref="A56:E56"/>
    <mergeCell ref="F56:G56"/>
    <mergeCell ref="H56:I56"/>
    <mergeCell ref="J56:K56"/>
    <mergeCell ref="F52:G52"/>
    <mergeCell ref="H52:I52"/>
    <mergeCell ref="J52:K52"/>
    <mergeCell ref="A53:E53"/>
    <mergeCell ref="F53:G53"/>
    <mergeCell ref="H53:I53"/>
    <mergeCell ref="J53:K53"/>
    <mergeCell ref="A50:B52"/>
    <mergeCell ref="C50:E50"/>
    <mergeCell ref="F50:G50"/>
    <mergeCell ref="H50:I50"/>
    <mergeCell ref="J50:K50"/>
    <mergeCell ref="C51:E51"/>
    <mergeCell ref="F51:G51"/>
    <mergeCell ref="H51:I51"/>
    <mergeCell ref="J51:K51"/>
    <mergeCell ref="C52:E52"/>
    <mergeCell ref="F48:G48"/>
    <mergeCell ref="H48:I48"/>
    <mergeCell ref="J48:K48"/>
    <mergeCell ref="A49:B49"/>
    <mergeCell ref="C49:E49"/>
    <mergeCell ref="F49:G49"/>
    <mergeCell ref="H49:I49"/>
    <mergeCell ref="J49:K49"/>
    <mergeCell ref="A46:B48"/>
    <mergeCell ref="C46:E46"/>
    <mergeCell ref="F46:G46"/>
    <mergeCell ref="H46:I46"/>
    <mergeCell ref="J46:K46"/>
    <mergeCell ref="C47:E47"/>
    <mergeCell ref="F47:G47"/>
    <mergeCell ref="H47:I47"/>
    <mergeCell ref="J47:K47"/>
    <mergeCell ref="C48:E48"/>
    <mergeCell ref="F44:G44"/>
    <mergeCell ref="H44:I44"/>
    <mergeCell ref="J44:K44"/>
    <mergeCell ref="A45:B45"/>
    <mergeCell ref="C45:E45"/>
    <mergeCell ref="F45:G45"/>
    <mergeCell ref="H45:I45"/>
    <mergeCell ref="J45:K45"/>
    <mergeCell ref="A42:B44"/>
    <mergeCell ref="C42:E42"/>
    <mergeCell ref="F42:G42"/>
    <mergeCell ref="H42:I42"/>
    <mergeCell ref="J42:K42"/>
    <mergeCell ref="C43:E43"/>
    <mergeCell ref="F43:G43"/>
    <mergeCell ref="H43:I43"/>
    <mergeCell ref="J43:K43"/>
    <mergeCell ref="C44:E44"/>
    <mergeCell ref="A40:L40"/>
    <mergeCell ref="A41:B41"/>
    <mergeCell ref="C41:E41"/>
    <mergeCell ref="F41:G41"/>
    <mergeCell ref="H41:I41"/>
    <mergeCell ref="J41:K41"/>
    <mergeCell ref="A38:E38"/>
    <mergeCell ref="F38:G38"/>
    <mergeCell ref="H38:I38"/>
    <mergeCell ref="J38:K38"/>
    <mergeCell ref="A39:E39"/>
    <mergeCell ref="F39:G39"/>
    <mergeCell ref="H39:I39"/>
    <mergeCell ref="J39:K39"/>
    <mergeCell ref="A36:E36"/>
    <mergeCell ref="F36:G36"/>
    <mergeCell ref="H36:I36"/>
    <mergeCell ref="J36:K36"/>
    <mergeCell ref="A37:E37"/>
    <mergeCell ref="F37:G37"/>
    <mergeCell ref="H37:I37"/>
    <mergeCell ref="J37:K37"/>
    <mergeCell ref="A33:E33"/>
    <mergeCell ref="F33:G33"/>
    <mergeCell ref="H33:I33"/>
    <mergeCell ref="J33:K33"/>
    <mergeCell ref="A34:G34"/>
    <mergeCell ref="A35:E35"/>
    <mergeCell ref="F35:G35"/>
    <mergeCell ref="H35:I35"/>
    <mergeCell ref="J35:K35"/>
    <mergeCell ref="A31:E31"/>
    <mergeCell ref="F31:G31"/>
    <mergeCell ref="H31:I31"/>
    <mergeCell ref="J31:K31"/>
    <mergeCell ref="A32:E32"/>
    <mergeCell ref="F32:G32"/>
    <mergeCell ref="H32:I32"/>
    <mergeCell ref="J32:K32"/>
    <mergeCell ref="A28:E28"/>
    <mergeCell ref="F28:G28"/>
    <mergeCell ref="H28:I28"/>
    <mergeCell ref="J28:K28"/>
    <mergeCell ref="A29:G29"/>
    <mergeCell ref="A30:E30"/>
    <mergeCell ref="F30:G30"/>
    <mergeCell ref="H30:I30"/>
    <mergeCell ref="J30:K30"/>
    <mergeCell ref="A25:G25"/>
    <mergeCell ref="A26:E26"/>
    <mergeCell ref="F26:G26"/>
    <mergeCell ref="H26:I26"/>
    <mergeCell ref="J26:K26"/>
    <mergeCell ref="A27:E27"/>
    <mergeCell ref="F27:G27"/>
    <mergeCell ref="H27:I27"/>
    <mergeCell ref="J27:K27"/>
    <mergeCell ref="A23:E23"/>
    <mergeCell ref="F23:G23"/>
    <mergeCell ref="H23:I23"/>
    <mergeCell ref="J23:K23"/>
    <mergeCell ref="A24:E24"/>
    <mergeCell ref="F24:G24"/>
    <mergeCell ref="H24:I24"/>
    <mergeCell ref="J24:K24"/>
    <mergeCell ref="A21:E21"/>
    <mergeCell ref="F21:G21"/>
    <mergeCell ref="H21:I21"/>
    <mergeCell ref="J21:K21"/>
    <mergeCell ref="A22:E22"/>
    <mergeCell ref="F22:G22"/>
    <mergeCell ref="H22:I22"/>
    <mergeCell ref="J22:K22"/>
    <mergeCell ref="A18:G18"/>
    <mergeCell ref="A19:E19"/>
    <mergeCell ref="F19:G19"/>
    <mergeCell ref="H19:I19"/>
    <mergeCell ref="J19:K19"/>
    <mergeCell ref="A20:E20"/>
    <mergeCell ref="F20:G20"/>
    <mergeCell ref="H20:I20"/>
    <mergeCell ref="J20:K20"/>
    <mergeCell ref="A15:C15"/>
    <mergeCell ref="A16:E16"/>
    <mergeCell ref="A17:E17"/>
    <mergeCell ref="F17:G17"/>
    <mergeCell ref="H17:I17"/>
    <mergeCell ref="J17:K17"/>
    <mergeCell ref="A9:C9"/>
    <mergeCell ref="A10:C10"/>
    <mergeCell ref="A11:C11"/>
    <mergeCell ref="A12:C12"/>
    <mergeCell ref="A13:C13"/>
    <mergeCell ref="A14:C14"/>
    <mergeCell ref="A7:E7"/>
    <mergeCell ref="F7:G7"/>
    <mergeCell ref="H7:I7"/>
    <mergeCell ref="J7:K7"/>
    <mergeCell ref="L7:L8"/>
    <mergeCell ref="A8:I8"/>
    <mergeCell ref="A1:L1"/>
    <mergeCell ref="A6:L6"/>
    <mergeCell ref="D5:G5"/>
    <mergeCell ref="B2:J2"/>
    <mergeCell ref="B3:J3"/>
    <mergeCell ref="B4:J4"/>
    <mergeCell ref="K2:L5"/>
  </mergeCells>
  <printOptions horizontalCentered="1"/>
  <pageMargins left="0" right="0" top="0" bottom="0" header="0.3" footer="0.3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PageLayoutView="0" workbookViewId="0" topLeftCell="A1">
      <selection activeCell="P12" sqref="P12"/>
    </sheetView>
  </sheetViews>
  <sheetFormatPr defaultColWidth="8.8515625" defaultRowHeight="12.75"/>
  <cols>
    <col min="1" max="1" width="15.421875" style="0" customWidth="1"/>
    <col min="2" max="2" width="12.421875" style="0" customWidth="1"/>
    <col min="3" max="3" width="12.140625" style="0" customWidth="1"/>
    <col min="4" max="4" width="8.7109375" style="0" customWidth="1"/>
    <col min="5" max="5" width="15.140625" style="0" customWidth="1"/>
    <col min="6" max="6" width="14.28125" style="0" customWidth="1"/>
    <col min="7" max="7" width="14.421875" style="0" customWidth="1"/>
    <col min="8" max="8" width="14.28125" style="0" customWidth="1"/>
    <col min="9" max="9" width="14.421875" style="0" customWidth="1"/>
    <col min="10" max="10" width="14.28125" style="0" customWidth="1"/>
    <col min="11" max="11" width="14.421875" style="0" customWidth="1"/>
    <col min="12" max="12" width="14.28125" style="0" customWidth="1"/>
    <col min="13" max="13" width="14.421875" style="0" customWidth="1"/>
    <col min="14" max="14" width="14.8515625" style="0" customWidth="1"/>
    <col min="15" max="15" width="14.7109375" style="0" customWidth="1"/>
  </cols>
  <sheetData>
    <row r="1" spans="1:14" ht="15.75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15">
      <c r="A2" s="359"/>
      <c r="B2" s="359"/>
      <c r="C2" s="51" t="s">
        <v>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359"/>
    </row>
    <row r="3" spans="1:14" ht="15">
      <c r="A3" s="359"/>
      <c r="B3" s="359"/>
      <c r="C3" s="53" t="s">
        <v>76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359"/>
    </row>
    <row r="4" spans="1:14" ht="15">
      <c r="A4" s="359"/>
      <c r="B4" s="359"/>
      <c r="C4" s="53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359"/>
    </row>
    <row r="5" spans="1:14" ht="15">
      <c r="A5" s="359"/>
      <c r="B5" s="359"/>
      <c r="C5" s="359"/>
      <c r="D5" s="359"/>
      <c r="E5" s="359"/>
      <c r="F5" s="359"/>
      <c r="G5" s="51" t="s">
        <v>5</v>
      </c>
      <c r="H5" s="360"/>
      <c r="I5" s="360"/>
      <c r="J5" s="360"/>
      <c r="K5" s="361"/>
      <c r="L5" s="361"/>
      <c r="M5" s="54"/>
      <c r="N5" s="359"/>
    </row>
    <row r="6" spans="1:14" s="1" customFormat="1" ht="14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</row>
    <row r="7" spans="1:14" ht="15">
      <c r="A7" s="362"/>
      <c r="B7" s="362"/>
      <c r="C7" s="362"/>
      <c r="D7" s="362"/>
      <c r="E7" s="363"/>
      <c r="F7" s="202" t="s">
        <v>11</v>
      </c>
      <c r="G7" s="203"/>
      <c r="H7" s="202" t="s">
        <v>44</v>
      </c>
      <c r="I7" s="203"/>
      <c r="J7" s="202" t="s">
        <v>15</v>
      </c>
      <c r="K7" s="203"/>
      <c r="L7" s="202" t="s">
        <v>16</v>
      </c>
      <c r="M7" s="203"/>
      <c r="N7" s="204" t="s">
        <v>14</v>
      </c>
    </row>
    <row r="8" spans="1:14" ht="44.25" customHeight="1">
      <c r="A8" s="364" t="s">
        <v>47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205"/>
    </row>
    <row r="9" spans="1:14" ht="25.5">
      <c r="A9" s="170" t="s">
        <v>0</v>
      </c>
      <c r="B9" s="171"/>
      <c r="C9" s="172"/>
      <c r="D9" s="32" t="s">
        <v>2</v>
      </c>
      <c r="E9" s="32" t="s">
        <v>26</v>
      </c>
      <c r="F9" s="33" t="s">
        <v>1</v>
      </c>
      <c r="G9" s="34" t="s">
        <v>83</v>
      </c>
      <c r="H9" s="33" t="s">
        <v>1</v>
      </c>
      <c r="I9" s="34" t="s">
        <v>83</v>
      </c>
      <c r="J9" s="33" t="s">
        <v>1</v>
      </c>
      <c r="K9" s="34" t="s">
        <v>83</v>
      </c>
      <c r="L9" s="33" t="s">
        <v>1</v>
      </c>
      <c r="M9" s="34" t="s">
        <v>83</v>
      </c>
      <c r="N9" s="21"/>
    </row>
    <row r="10" spans="1:14" ht="15" customHeight="1">
      <c r="A10" s="173"/>
      <c r="B10" s="174"/>
      <c r="C10" s="175"/>
      <c r="D10" s="42"/>
      <c r="E10" s="43"/>
      <c r="F10" s="44">
        <f aca="true" t="shared" si="0" ref="F10:F15">IF(E10&gt;199299.99,(199300*D10),D10*E10)</f>
        <v>0</v>
      </c>
      <c r="G10" s="45">
        <f>F10*0.508</f>
        <v>0</v>
      </c>
      <c r="H10" s="44">
        <f aca="true" t="shared" si="1" ref="H10:H15">IF(E10&gt;199299.99,F10,IF(E10*1.03&gt;199299.99,(199300*D10),F10*1.03))</f>
        <v>0</v>
      </c>
      <c r="I10" s="45">
        <f>H10*0.508</f>
        <v>0</v>
      </c>
      <c r="J10" s="44">
        <f aca="true" t="shared" si="2" ref="J10:J15">IF(E10&gt;199299.99,F10,IF((E10*1.03*1.03)&gt;199299.99,(199300*D10),H10*1.03))</f>
        <v>0</v>
      </c>
      <c r="K10" s="45">
        <f>J10*0.508</f>
        <v>0</v>
      </c>
      <c r="L10" s="44">
        <f aca="true" t="shared" si="3" ref="L10:L15">IF(E10&gt;199299.99,F10,IF(E10*1.03*1.03*1.03&gt;199299.99,(199300*D10),J10*1.03))</f>
        <v>0</v>
      </c>
      <c r="M10" s="45">
        <f>L10*0.508</f>
        <v>0</v>
      </c>
      <c r="N10" s="24">
        <f>SUM(F10:M10)</f>
        <v>0</v>
      </c>
    </row>
    <row r="11" spans="1:14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2">
        <f t="shared" si="1"/>
        <v>0</v>
      </c>
      <c r="I11" s="45">
        <f>H11*0.508</f>
        <v>0</v>
      </c>
      <c r="J11" s="22">
        <f t="shared" si="2"/>
        <v>0</v>
      </c>
      <c r="K11" s="45">
        <f>J11*0.508</f>
        <v>0</v>
      </c>
      <c r="L11" s="22">
        <f t="shared" si="3"/>
        <v>0</v>
      </c>
      <c r="M11" s="45">
        <f>L11*0.508</f>
        <v>0</v>
      </c>
      <c r="N11" s="24">
        <f>SUM(F11:M11)</f>
        <v>0</v>
      </c>
    </row>
    <row r="12" spans="1:14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2">
        <f t="shared" si="1"/>
        <v>0</v>
      </c>
      <c r="I12" s="45">
        <f>H12*0.508</f>
        <v>0</v>
      </c>
      <c r="J12" s="22">
        <f t="shared" si="2"/>
        <v>0</v>
      </c>
      <c r="K12" s="45">
        <f>J12*0.508</f>
        <v>0</v>
      </c>
      <c r="L12" s="22">
        <f t="shared" si="3"/>
        <v>0</v>
      </c>
      <c r="M12" s="45">
        <f>L12*0.508</f>
        <v>0</v>
      </c>
      <c r="N12" s="24">
        <f>SUM(F12:M12)</f>
        <v>0</v>
      </c>
    </row>
    <row r="13" spans="1:14" s="1" customFormat="1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2">
        <f t="shared" si="1"/>
        <v>0</v>
      </c>
      <c r="I13" s="45">
        <f>H13*0.508</f>
        <v>0</v>
      </c>
      <c r="J13" s="22">
        <f t="shared" si="2"/>
        <v>0</v>
      </c>
      <c r="K13" s="45">
        <f>J13*0.508</f>
        <v>0</v>
      </c>
      <c r="L13" s="22">
        <f t="shared" si="3"/>
        <v>0</v>
      </c>
      <c r="M13" s="45">
        <f>L13*0.508</f>
        <v>0</v>
      </c>
      <c r="N13" s="24">
        <f>SUM(F13:M13)</f>
        <v>0</v>
      </c>
    </row>
    <row r="14" spans="1:14" s="1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2">
        <f t="shared" si="1"/>
        <v>0</v>
      </c>
      <c r="I14" s="45">
        <f>H14*0.508</f>
        <v>0</v>
      </c>
      <c r="J14" s="22">
        <f t="shared" si="2"/>
        <v>0</v>
      </c>
      <c r="K14" s="45">
        <f>J14*0.508</f>
        <v>0</v>
      </c>
      <c r="L14" s="22">
        <f t="shared" si="3"/>
        <v>0</v>
      </c>
      <c r="M14" s="45">
        <f>L14*0.508</f>
        <v>0</v>
      </c>
      <c r="N14" s="24">
        <f>SUM(F14:M14)</f>
        <v>0</v>
      </c>
    </row>
    <row r="15" spans="1:14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2">
        <f t="shared" si="1"/>
        <v>0</v>
      </c>
      <c r="I15" s="45">
        <f>H15*0.508</f>
        <v>0</v>
      </c>
      <c r="J15" s="22">
        <f t="shared" si="2"/>
        <v>0</v>
      </c>
      <c r="K15" s="45">
        <f>J15*0.508</f>
        <v>0</v>
      </c>
      <c r="L15" s="22">
        <f t="shared" si="3"/>
        <v>0</v>
      </c>
      <c r="M15" s="45">
        <f>L15*0.508</f>
        <v>0</v>
      </c>
      <c r="N15" s="24">
        <f>SUM(F15:M15)</f>
        <v>0</v>
      </c>
    </row>
    <row r="16" spans="1:14" ht="15" customHeight="1">
      <c r="A16" s="186" t="s">
        <v>7</v>
      </c>
      <c r="B16" s="187"/>
      <c r="C16" s="187"/>
      <c r="D16" s="187"/>
      <c r="E16" s="188"/>
      <c r="F16" s="5">
        <f aca="true" t="shared" si="4" ref="F16:M16">SUM(F10:F15)</f>
        <v>0</v>
      </c>
      <c r="G16" s="10">
        <f t="shared" si="4"/>
        <v>0</v>
      </c>
      <c r="H16" s="5">
        <f t="shared" si="4"/>
        <v>0</v>
      </c>
      <c r="I16" s="10">
        <f t="shared" si="4"/>
        <v>0</v>
      </c>
      <c r="J16" s="5">
        <f t="shared" si="4"/>
        <v>0</v>
      </c>
      <c r="K16" s="10">
        <f t="shared" si="4"/>
        <v>0</v>
      </c>
      <c r="L16" s="5">
        <f t="shared" si="4"/>
        <v>0</v>
      </c>
      <c r="M16" s="10">
        <f t="shared" si="4"/>
        <v>0</v>
      </c>
      <c r="N16" s="6"/>
    </row>
    <row r="17" spans="1:15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2">
        <f>H16+I16</f>
        <v>0</v>
      </c>
      <c r="I17" s="191"/>
      <c r="J17" s="192">
        <f>J16+K16</f>
        <v>0</v>
      </c>
      <c r="K17" s="191"/>
      <c r="L17" s="192">
        <f>L16+M16</f>
        <v>0</v>
      </c>
      <c r="M17" s="191"/>
      <c r="N17" s="19">
        <f>SUM(N10:N15)</f>
        <v>0</v>
      </c>
      <c r="O17" s="62">
        <f>SUM(F17:M17)</f>
        <v>0</v>
      </c>
    </row>
    <row r="18" spans="1:15" ht="15" customHeight="1">
      <c r="A18" s="181" t="s">
        <v>24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366"/>
      <c r="O18" s="60"/>
    </row>
    <row r="19" spans="1:15" ht="15" customHeight="1">
      <c r="A19" s="141"/>
      <c r="B19" s="142"/>
      <c r="C19" s="142"/>
      <c r="D19" s="142"/>
      <c r="E19" s="143"/>
      <c r="F19" s="144"/>
      <c r="G19" s="145"/>
      <c r="H19" s="144"/>
      <c r="I19" s="145"/>
      <c r="J19" s="144"/>
      <c r="K19" s="145"/>
      <c r="L19" s="144"/>
      <c r="M19" s="145"/>
      <c r="N19" s="26">
        <f aca="true" t="shared" si="5" ref="N19:N24">SUM(F19:M19)</f>
        <v>0</v>
      </c>
      <c r="O19" s="60"/>
    </row>
    <row r="20" spans="1:15" ht="15" customHeight="1">
      <c r="A20" s="141"/>
      <c r="B20" s="142"/>
      <c r="C20" s="142"/>
      <c r="D20" s="142"/>
      <c r="E20" s="143"/>
      <c r="F20" s="144"/>
      <c r="G20" s="145"/>
      <c r="H20" s="144"/>
      <c r="I20" s="145"/>
      <c r="J20" s="144"/>
      <c r="K20" s="145"/>
      <c r="L20" s="144"/>
      <c r="M20" s="145"/>
      <c r="N20" s="26">
        <f t="shared" si="5"/>
        <v>0</v>
      </c>
      <c r="O20" s="60"/>
    </row>
    <row r="21" spans="1:15" ht="15" customHeight="1">
      <c r="A21" s="141"/>
      <c r="B21" s="142"/>
      <c r="C21" s="142"/>
      <c r="D21" s="142"/>
      <c r="E21" s="143"/>
      <c r="F21" s="144"/>
      <c r="G21" s="145"/>
      <c r="H21" s="144"/>
      <c r="I21" s="145"/>
      <c r="J21" s="144"/>
      <c r="K21" s="145"/>
      <c r="L21" s="144"/>
      <c r="M21" s="145"/>
      <c r="N21" s="26">
        <f t="shared" si="5"/>
        <v>0</v>
      </c>
      <c r="O21" s="60"/>
    </row>
    <row r="22" spans="1:15" ht="15" customHeight="1">
      <c r="A22" s="141"/>
      <c r="B22" s="142"/>
      <c r="C22" s="142"/>
      <c r="D22" s="142"/>
      <c r="E22" s="143"/>
      <c r="F22" s="144"/>
      <c r="G22" s="145"/>
      <c r="H22" s="144"/>
      <c r="I22" s="145"/>
      <c r="J22" s="144"/>
      <c r="K22" s="145"/>
      <c r="L22" s="144"/>
      <c r="M22" s="145"/>
      <c r="N22" s="26">
        <f t="shared" si="5"/>
        <v>0</v>
      </c>
      <c r="O22" s="60"/>
    </row>
    <row r="23" spans="1:15" ht="15" customHeight="1">
      <c r="A23" s="176"/>
      <c r="B23" s="177"/>
      <c r="C23" s="177"/>
      <c r="D23" s="177"/>
      <c r="E23" s="178"/>
      <c r="F23" s="179"/>
      <c r="G23" s="180"/>
      <c r="H23" s="179"/>
      <c r="I23" s="180"/>
      <c r="J23" s="179"/>
      <c r="K23" s="180"/>
      <c r="L23" s="179"/>
      <c r="M23" s="180"/>
      <c r="N23" s="26">
        <f t="shared" si="5"/>
        <v>0</v>
      </c>
      <c r="O23" s="60"/>
    </row>
    <row r="24" spans="1:15" ht="15" customHeight="1">
      <c r="A24" s="146"/>
      <c r="B24" s="147"/>
      <c r="C24" s="147"/>
      <c r="D24" s="147"/>
      <c r="E24" s="148"/>
      <c r="F24" s="149"/>
      <c r="G24" s="150"/>
      <c r="H24" s="149"/>
      <c r="I24" s="150"/>
      <c r="J24" s="149"/>
      <c r="K24" s="150"/>
      <c r="L24" s="149"/>
      <c r="M24" s="150"/>
      <c r="N24" s="26">
        <f t="shared" si="5"/>
        <v>0</v>
      </c>
      <c r="O24" s="60"/>
    </row>
    <row r="25" spans="1:15" ht="15" customHeight="1">
      <c r="A25" s="134" t="s">
        <v>8</v>
      </c>
      <c r="B25" s="135"/>
      <c r="C25" s="135"/>
      <c r="D25" s="135"/>
      <c r="E25" s="136"/>
      <c r="F25" s="137">
        <f>SUM(F19:G24)</f>
        <v>0</v>
      </c>
      <c r="G25" s="138"/>
      <c r="H25" s="233">
        <f>SUM(H19:I24)</f>
        <v>0</v>
      </c>
      <c r="I25" s="138"/>
      <c r="J25" s="233">
        <f>SUM(J19:K24)</f>
        <v>0</v>
      </c>
      <c r="K25" s="138"/>
      <c r="L25" s="233">
        <f>SUM(L19:M24)</f>
        <v>0</v>
      </c>
      <c r="M25" s="138"/>
      <c r="N25" s="14">
        <f>SUM(N19:N24)</f>
        <v>0</v>
      </c>
      <c r="O25" s="62">
        <f>SUM(F25:M25)</f>
        <v>0</v>
      </c>
    </row>
    <row r="26" spans="1:15" ht="15" customHeight="1">
      <c r="A26" s="139" t="s">
        <v>12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367"/>
      <c r="O26" s="60"/>
    </row>
    <row r="27" spans="1:15" ht="15" customHeight="1">
      <c r="A27" s="141"/>
      <c r="B27" s="142"/>
      <c r="C27" s="142"/>
      <c r="D27" s="142"/>
      <c r="E27" s="143"/>
      <c r="F27" s="144"/>
      <c r="G27" s="145"/>
      <c r="H27" s="144"/>
      <c r="I27" s="145"/>
      <c r="J27" s="144"/>
      <c r="K27" s="145"/>
      <c r="L27" s="144"/>
      <c r="M27" s="145"/>
      <c r="N27" s="27">
        <f>SUM(F27:M27)</f>
        <v>0</v>
      </c>
      <c r="O27" s="60"/>
    </row>
    <row r="28" spans="1:15" s="1" customFormat="1" ht="15" customHeight="1">
      <c r="A28" s="146"/>
      <c r="B28" s="147"/>
      <c r="C28" s="147"/>
      <c r="D28" s="147"/>
      <c r="E28" s="148"/>
      <c r="F28" s="149"/>
      <c r="G28" s="150"/>
      <c r="H28" s="149"/>
      <c r="I28" s="150"/>
      <c r="J28" s="149"/>
      <c r="K28" s="150"/>
      <c r="L28" s="149"/>
      <c r="M28" s="150"/>
      <c r="N28" s="27">
        <f>SUM(F28:M28)</f>
        <v>0</v>
      </c>
      <c r="O28" s="61"/>
    </row>
    <row r="29" spans="1:15" s="1" customFormat="1" ht="15" customHeight="1">
      <c r="A29" s="134" t="s">
        <v>13</v>
      </c>
      <c r="B29" s="135"/>
      <c r="C29" s="135"/>
      <c r="D29" s="135"/>
      <c r="E29" s="136"/>
      <c r="F29" s="137">
        <f>SUM(F27:G28)</f>
        <v>0</v>
      </c>
      <c r="G29" s="138"/>
      <c r="H29" s="233">
        <f>SUM(H27:I28)</f>
        <v>0</v>
      </c>
      <c r="I29" s="138"/>
      <c r="J29" s="233">
        <f>SUM(J27:K28)</f>
        <v>0</v>
      </c>
      <c r="K29" s="138"/>
      <c r="L29" s="233">
        <f>SUM(L27:M28)</f>
        <v>0</v>
      </c>
      <c r="M29" s="138"/>
      <c r="N29" s="14">
        <f>SUM(N27:N28)</f>
        <v>0</v>
      </c>
      <c r="O29" s="62">
        <f>SUM(F29:M29)</f>
        <v>0</v>
      </c>
    </row>
    <row r="30" spans="1:15" ht="15" customHeight="1">
      <c r="A30" s="139" t="s">
        <v>30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367"/>
      <c r="O30" s="60"/>
    </row>
    <row r="31" spans="1:15" ht="15" customHeight="1">
      <c r="A31" s="141"/>
      <c r="B31" s="142"/>
      <c r="C31" s="142"/>
      <c r="D31" s="142"/>
      <c r="E31" s="143"/>
      <c r="F31" s="144"/>
      <c r="G31" s="145"/>
      <c r="H31" s="144"/>
      <c r="I31" s="145"/>
      <c r="J31" s="144"/>
      <c r="K31" s="145"/>
      <c r="L31" s="144"/>
      <c r="M31" s="145"/>
      <c r="N31" s="27">
        <f>SUM(F31:M31)</f>
        <v>0</v>
      </c>
      <c r="O31" s="60"/>
    </row>
    <row r="32" spans="1:14" s="1" customFormat="1" ht="15" customHeight="1">
      <c r="A32" s="141"/>
      <c r="B32" s="142"/>
      <c r="C32" s="142"/>
      <c r="D32" s="142"/>
      <c r="E32" s="143"/>
      <c r="F32" s="144"/>
      <c r="G32" s="145"/>
      <c r="H32" s="144"/>
      <c r="I32" s="145"/>
      <c r="J32" s="144"/>
      <c r="K32" s="145"/>
      <c r="L32" s="144"/>
      <c r="M32" s="145"/>
      <c r="N32" s="27">
        <f>SUM(F32:M32)</f>
        <v>0</v>
      </c>
    </row>
    <row r="33" spans="1:14" s="1" customFormat="1" ht="15" customHeight="1">
      <c r="A33" s="146"/>
      <c r="B33" s="147"/>
      <c r="C33" s="147"/>
      <c r="D33" s="147"/>
      <c r="E33" s="148"/>
      <c r="F33" s="149"/>
      <c r="G33" s="150"/>
      <c r="H33" s="149"/>
      <c r="I33" s="150"/>
      <c r="J33" s="149"/>
      <c r="K33" s="150"/>
      <c r="L33" s="149"/>
      <c r="M33" s="150"/>
      <c r="N33" s="27">
        <f>SUM(F33:M33)</f>
        <v>0</v>
      </c>
    </row>
    <row r="34" spans="1:15" s="1" customFormat="1" ht="15" customHeight="1">
      <c r="A34" s="134" t="s">
        <v>9</v>
      </c>
      <c r="B34" s="135"/>
      <c r="C34" s="135"/>
      <c r="D34" s="135"/>
      <c r="E34" s="136"/>
      <c r="F34" s="137">
        <f>SUM(F31:G33)</f>
        <v>0</v>
      </c>
      <c r="G34" s="138"/>
      <c r="H34" s="233">
        <f>SUM(H31:I33)</f>
        <v>0</v>
      </c>
      <c r="I34" s="138"/>
      <c r="J34" s="233">
        <f>SUM(J31:K33)</f>
        <v>0</v>
      </c>
      <c r="K34" s="138"/>
      <c r="L34" s="233">
        <f>SUM(L31:M33)</f>
        <v>0</v>
      </c>
      <c r="M34" s="138"/>
      <c r="N34" s="14">
        <f>SUM(N31:N33)</f>
        <v>0</v>
      </c>
      <c r="O34" s="62">
        <f>SUM(F34:M34)</f>
        <v>0</v>
      </c>
    </row>
    <row r="35" spans="1:14" ht="15" customHeight="1">
      <c r="A35" s="217" t="s">
        <v>29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9"/>
    </row>
    <row r="36" spans="1:14" ht="15" customHeight="1">
      <c r="A36" s="141"/>
      <c r="B36" s="142"/>
      <c r="C36" s="142"/>
      <c r="D36" s="142"/>
      <c r="E36" s="142"/>
      <c r="F36" s="368"/>
      <c r="G36" s="369"/>
      <c r="H36" s="368"/>
      <c r="I36" s="369"/>
      <c r="J36" s="368"/>
      <c r="K36" s="369"/>
      <c r="L36" s="368"/>
      <c r="M36" s="369"/>
      <c r="N36" s="27">
        <f>SUM(F36:M36)</f>
        <v>0</v>
      </c>
    </row>
    <row r="37" spans="1:14" ht="15" customHeight="1">
      <c r="A37" s="151"/>
      <c r="B37" s="152"/>
      <c r="C37" s="152"/>
      <c r="D37" s="152"/>
      <c r="E37" s="152"/>
      <c r="F37" s="372"/>
      <c r="G37" s="373"/>
      <c r="H37" s="372"/>
      <c r="I37" s="373"/>
      <c r="J37" s="372"/>
      <c r="K37" s="373"/>
      <c r="L37" s="372"/>
      <c r="M37" s="373"/>
      <c r="N37" s="27">
        <f>SUM(F37:M37)</f>
        <v>0</v>
      </c>
    </row>
    <row r="38" spans="1:14" ht="15" customHeight="1">
      <c r="A38" s="146"/>
      <c r="B38" s="147"/>
      <c r="C38" s="147"/>
      <c r="D38" s="147"/>
      <c r="E38" s="147"/>
      <c r="F38" s="370"/>
      <c r="G38" s="371"/>
      <c r="H38" s="370"/>
      <c r="I38" s="371"/>
      <c r="J38" s="370"/>
      <c r="K38" s="371"/>
      <c r="L38" s="370"/>
      <c r="M38" s="371"/>
      <c r="N38" s="27">
        <f>SUM(F38:M38)</f>
        <v>0</v>
      </c>
    </row>
    <row r="39" spans="1:15" ht="15" customHeight="1">
      <c r="A39" s="134" t="s">
        <v>23</v>
      </c>
      <c r="B39" s="135"/>
      <c r="C39" s="135"/>
      <c r="D39" s="135"/>
      <c r="E39" s="136"/>
      <c r="F39" s="233">
        <f>SUM(F36:G38)</f>
        <v>0</v>
      </c>
      <c r="G39" s="138"/>
      <c r="H39" s="233">
        <f>SUM(H36:I38)</f>
        <v>0</v>
      </c>
      <c r="I39" s="138"/>
      <c r="J39" s="233">
        <f>SUM(J36:K38)</f>
        <v>0</v>
      </c>
      <c r="K39" s="138"/>
      <c r="L39" s="233">
        <f>SUM(L36:M38)</f>
        <v>0</v>
      </c>
      <c r="M39" s="138"/>
      <c r="N39" s="14">
        <f>SUM(N36:N38)</f>
        <v>0</v>
      </c>
      <c r="O39" s="62">
        <f>SUM(F39:M39)</f>
        <v>0</v>
      </c>
    </row>
    <row r="40" spans="1:14" ht="15" customHeight="1">
      <c r="A40" s="217" t="s">
        <v>59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15" customHeight="1">
      <c r="A41" s="374" t="s">
        <v>56</v>
      </c>
      <c r="B41" s="375"/>
      <c r="C41" s="376" t="s">
        <v>33</v>
      </c>
      <c r="D41" s="376"/>
      <c r="E41" s="376"/>
      <c r="F41" s="377"/>
      <c r="G41" s="378"/>
      <c r="H41" s="377"/>
      <c r="I41" s="378"/>
      <c r="J41" s="377"/>
      <c r="K41" s="378"/>
      <c r="L41" s="377"/>
      <c r="M41" s="378"/>
      <c r="N41" s="39">
        <f aca="true" t="shared" si="6" ref="N41:N52">SUM(F41:M41)</f>
        <v>0</v>
      </c>
      <c r="O41" s="13"/>
    </row>
    <row r="42" spans="1:15" ht="15" customHeight="1">
      <c r="A42" s="386" t="s">
        <v>42</v>
      </c>
      <c r="B42" s="387"/>
      <c r="C42" s="376" t="s">
        <v>34</v>
      </c>
      <c r="D42" s="376"/>
      <c r="E42" s="376"/>
      <c r="F42" s="388"/>
      <c r="G42" s="389"/>
      <c r="H42" s="388"/>
      <c r="I42" s="389"/>
      <c r="J42" s="388"/>
      <c r="K42" s="389"/>
      <c r="L42" s="388"/>
      <c r="M42" s="389"/>
      <c r="N42" s="29">
        <f t="shared" si="6"/>
        <v>0</v>
      </c>
      <c r="O42" s="13"/>
    </row>
    <row r="43" spans="1:15" ht="15" customHeight="1">
      <c r="A43" s="386"/>
      <c r="B43" s="387"/>
      <c r="C43" s="383" t="s">
        <v>39</v>
      </c>
      <c r="D43" s="383"/>
      <c r="E43" s="383"/>
      <c r="F43" s="384">
        <f>SUM(F41:G42)</f>
        <v>0</v>
      </c>
      <c r="G43" s="385"/>
      <c r="H43" s="384">
        <f>SUM(H41:I42)</f>
        <v>0</v>
      </c>
      <c r="I43" s="385"/>
      <c r="J43" s="384">
        <f>SUM(J41:K42)</f>
        <v>0</v>
      </c>
      <c r="K43" s="385"/>
      <c r="L43" s="384">
        <f>SUM(L41:M42)</f>
        <v>0</v>
      </c>
      <c r="M43" s="385"/>
      <c r="N43" s="41">
        <f>SUM(F43:M43)</f>
        <v>0</v>
      </c>
      <c r="O43" s="115">
        <f>N41+N42</f>
        <v>0</v>
      </c>
    </row>
    <row r="44" spans="1:15" ht="15" customHeight="1">
      <c r="A44" s="386"/>
      <c r="B44" s="387"/>
      <c r="C44" s="390" t="s">
        <v>43</v>
      </c>
      <c r="D44" s="390"/>
      <c r="E44" s="390"/>
      <c r="F44" s="341">
        <f>IF(F43&gt;25000,25000,F43)</f>
        <v>0</v>
      </c>
      <c r="G44" s="342"/>
      <c r="H44" s="341">
        <f>IF(F43+H43&lt;25000,H43,IF((25000-F43)&lt;0,0,25000-F43))</f>
        <v>0</v>
      </c>
      <c r="I44" s="342"/>
      <c r="J44" s="341">
        <f>IF(F43+H43+J43&lt;25000,J43,IF((25000-(F43+H43))&lt;0,0,25000-(F43+H43)))</f>
        <v>0</v>
      </c>
      <c r="K44" s="342"/>
      <c r="L44" s="341">
        <f>IF(F43+H43+J43+L43&lt;25000,L43,IF((25000-(F43+H43+J43))&lt;0,0,25000-(F43+H43+J43)))</f>
        <v>0</v>
      </c>
      <c r="M44" s="342"/>
      <c r="N44" s="40">
        <f>SUM(F44:M44)</f>
        <v>0</v>
      </c>
      <c r="O44" s="116"/>
    </row>
    <row r="45" spans="1:15" ht="15" customHeight="1">
      <c r="A45" s="379" t="s">
        <v>57</v>
      </c>
      <c r="B45" s="380"/>
      <c r="C45" s="381" t="s">
        <v>35</v>
      </c>
      <c r="D45" s="381"/>
      <c r="E45" s="382"/>
      <c r="F45" s="377"/>
      <c r="G45" s="378"/>
      <c r="H45" s="377"/>
      <c r="I45" s="378"/>
      <c r="J45" s="377"/>
      <c r="K45" s="378"/>
      <c r="L45" s="377"/>
      <c r="M45" s="378"/>
      <c r="N45" s="39">
        <f t="shared" si="6"/>
        <v>0</v>
      </c>
      <c r="O45" s="116"/>
    </row>
    <row r="46" spans="1:15" ht="15" customHeight="1">
      <c r="A46" s="386" t="s">
        <v>42</v>
      </c>
      <c r="B46" s="387"/>
      <c r="C46" s="376" t="s">
        <v>36</v>
      </c>
      <c r="D46" s="376"/>
      <c r="E46" s="394"/>
      <c r="F46" s="388"/>
      <c r="G46" s="389"/>
      <c r="H46" s="388"/>
      <c r="I46" s="389"/>
      <c r="J46" s="388"/>
      <c r="K46" s="389"/>
      <c r="L46" s="388"/>
      <c r="M46" s="389"/>
      <c r="N46" s="29">
        <f t="shared" si="6"/>
        <v>0</v>
      </c>
      <c r="O46" s="116"/>
    </row>
    <row r="47" spans="1:15" ht="15" customHeight="1">
      <c r="A47" s="386"/>
      <c r="B47" s="387"/>
      <c r="C47" s="383" t="s">
        <v>40</v>
      </c>
      <c r="D47" s="383"/>
      <c r="E47" s="391"/>
      <c r="F47" s="384">
        <f>SUM(F45:G46)</f>
        <v>0</v>
      </c>
      <c r="G47" s="385"/>
      <c r="H47" s="384">
        <f>SUM(H45:I46)</f>
        <v>0</v>
      </c>
      <c r="I47" s="385"/>
      <c r="J47" s="384">
        <f>SUM(J45:K46)</f>
        <v>0</v>
      </c>
      <c r="K47" s="385"/>
      <c r="L47" s="384">
        <f>SUM(L45:M46)</f>
        <v>0</v>
      </c>
      <c r="M47" s="385"/>
      <c r="N47" s="41">
        <f>SUM(F47:M47)</f>
        <v>0</v>
      </c>
      <c r="O47" s="115">
        <f>N46+N45</f>
        <v>0</v>
      </c>
    </row>
    <row r="48" spans="1:15" ht="15" customHeight="1">
      <c r="A48" s="392"/>
      <c r="B48" s="393"/>
      <c r="C48" s="390" t="s">
        <v>43</v>
      </c>
      <c r="D48" s="390"/>
      <c r="E48" s="395"/>
      <c r="F48" s="341">
        <f>IF(F47&gt;25000,25000,F47)</f>
        <v>0</v>
      </c>
      <c r="G48" s="342"/>
      <c r="H48" s="341">
        <f>IF(F47+H47&lt;25000,H47,IF((25000-F47)&lt;0,0,25000-F47))</f>
        <v>0</v>
      </c>
      <c r="I48" s="342"/>
      <c r="J48" s="341">
        <f>IF(F47+H47+J47&lt;25000,J47,IF((25000-(F47+H47))&lt;0,0,25000-(F47+H47)))</f>
        <v>0</v>
      </c>
      <c r="K48" s="342"/>
      <c r="L48" s="341">
        <f>IF(F47+H47+J47+L47&lt;25000,L47,IF((25000-(F47+H47+J47))&lt;0,0,25000-(F47+H47+J47)))</f>
        <v>0</v>
      </c>
      <c r="M48" s="342"/>
      <c r="N48" s="40">
        <f t="shared" si="6"/>
        <v>0</v>
      </c>
      <c r="O48" s="116"/>
    </row>
    <row r="49" spans="1:15" ht="15" customHeight="1">
      <c r="A49" s="379" t="s">
        <v>58</v>
      </c>
      <c r="B49" s="380"/>
      <c r="C49" s="381" t="s">
        <v>37</v>
      </c>
      <c r="D49" s="381"/>
      <c r="E49" s="382"/>
      <c r="F49" s="377"/>
      <c r="G49" s="378"/>
      <c r="H49" s="377"/>
      <c r="I49" s="378"/>
      <c r="J49" s="377"/>
      <c r="K49" s="378"/>
      <c r="L49" s="377"/>
      <c r="M49" s="378"/>
      <c r="N49" s="39">
        <f t="shared" si="6"/>
        <v>0</v>
      </c>
      <c r="O49" s="116"/>
    </row>
    <row r="50" spans="1:15" ht="15" customHeight="1">
      <c r="A50" s="386" t="s">
        <v>42</v>
      </c>
      <c r="B50" s="387"/>
      <c r="C50" s="400" t="s">
        <v>38</v>
      </c>
      <c r="D50" s="400"/>
      <c r="E50" s="401"/>
      <c r="F50" s="388"/>
      <c r="G50" s="389"/>
      <c r="H50" s="388"/>
      <c r="I50" s="389"/>
      <c r="J50" s="388"/>
      <c r="K50" s="389"/>
      <c r="L50" s="388"/>
      <c r="M50" s="389"/>
      <c r="N50" s="29">
        <f t="shared" si="6"/>
        <v>0</v>
      </c>
      <c r="O50" s="116"/>
    </row>
    <row r="51" spans="1:15" ht="15" customHeight="1">
      <c r="A51" s="386"/>
      <c r="B51" s="387"/>
      <c r="C51" s="397" t="s">
        <v>41</v>
      </c>
      <c r="D51" s="397"/>
      <c r="E51" s="397"/>
      <c r="F51" s="398">
        <f>SUM(F49:G50)</f>
        <v>0</v>
      </c>
      <c r="G51" s="399"/>
      <c r="H51" s="398">
        <f>SUM(H49:I50)</f>
        <v>0</v>
      </c>
      <c r="I51" s="399"/>
      <c r="J51" s="398">
        <f>SUM(J49:K50)</f>
        <v>0</v>
      </c>
      <c r="K51" s="399"/>
      <c r="L51" s="398">
        <f>SUM(L49:M50)</f>
        <v>0</v>
      </c>
      <c r="M51" s="399"/>
      <c r="N51" s="41">
        <f>SUM(F51:M51)</f>
        <v>0</v>
      </c>
      <c r="O51" s="115">
        <f>N49+N50</f>
        <v>0</v>
      </c>
    </row>
    <row r="52" spans="1:15" ht="15" customHeight="1">
      <c r="A52" s="392"/>
      <c r="B52" s="393"/>
      <c r="C52" s="390" t="s">
        <v>43</v>
      </c>
      <c r="D52" s="390"/>
      <c r="E52" s="390"/>
      <c r="F52" s="341">
        <f>IF(F51&gt;25000,25000,F51)</f>
        <v>0</v>
      </c>
      <c r="G52" s="342"/>
      <c r="H52" s="341">
        <f>IF(F51+H51&lt;25000,H51,IF((25000-F51)&lt;0,0,25000-F51))</f>
        <v>0</v>
      </c>
      <c r="I52" s="342"/>
      <c r="J52" s="341">
        <f>IF(F51+H51+J51&lt;25000,J51,IF((25000-(F51+H51))&lt;0,0,25000-(F51+H51)))</f>
        <v>0</v>
      </c>
      <c r="K52" s="342"/>
      <c r="L52" s="341">
        <f>IF(F51+H51+J51+L51&lt;25000,L51,IF((25000-(F51+H51+J51))&lt;0,0,25000-(F51+H51+J51)))</f>
        <v>0</v>
      </c>
      <c r="M52" s="342"/>
      <c r="N52" s="40">
        <f t="shared" si="6"/>
        <v>0</v>
      </c>
      <c r="O52" s="13"/>
    </row>
    <row r="53" spans="1:15" ht="15" customHeight="1">
      <c r="A53" s="234" t="s">
        <v>22</v>
      </c>
      <c r="B53" s="235"/>
      <c r="C53" s="235"/>
      <c r="D53" s="235"/>
      <c r="E53" s="235"/>
      <c r="F53" s="210">
        <f>F43+F47+F51</f>
        <v>0</v>
      </c>
      <c r="G53" s="396"/>
      <c r="H53" s="210">
        <f>H43+H47+H51</f>
        <v>0</v>
      </c>
      <c r="I53" s="396"/>
      <c r="J53" s="210">
        <f>J43+J47+J51</f>
        <v>0</v>
      </c>
      <c r="K53" s="396"/>
      <c r="L53" s="210">
        <f>L43+L47+L51</f>
        <v>0</v>
      </c>
      <c r="M53" s="396"/>
      <c r="N53" s="17">
        <f>N43+N47+N51</f>
        <v>0</v>
      </c>
      <c r="O53" s="59">
        <f>SUM(F53:M53)</f>
        <v>0</v>
      </c>
    </row>
    <row r="54" spans="1:15" ht="15" customHeight="1">
      <c r="A54" s="134" t="s">
        <v>43</v>
      </c>
      <c r="B54" s="135"/>
      <c r="C54" s="135"/>
      <c r="D54" s="135"/>
      <c r="E54" s="135"/>
      <c r="F54" s="233">
        <f>F44+F48+F52</f>
        <v>0</v>
      </c>
      <c r="G54" s="137"/>
      <c r="H54" s="233">
        <f>H44+H48+H52</f>
        <v>0</v>
      </c>
      <c r="I54" s="138"/>
      <c r="J54" s="233">
        <f>J44+J48+J52</f>
        <v>0</v>
      </c>
      <c r="K54" s="138"/>
      <c r="L54" s="233">
        <f>L44+L48+L52</f>
        <v>0</v>
      </c>
      <c r="M54" s="138"/>
      <c r="N54" s="38">
        <f>SUM(F54:M54)</f>
        <v>0</v>
      </c>
      <c r="O54" s="59">
        <f>N44+N48+N52</f>
        <v>0</v>
      </c>
    </row>
    <row r="55" spans="1:14" ht="15" customHeight="1">
      <c r="A55" s="156" t="s">
        <v>27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8"/>
    </row>
    <row r="56" spans="1:14" ht="15" customHeight="1">
      <c r="A56" s="141"/>
      <c r="B56" s="142"/>
      <c r="C56" s="142"/>
      <c r="D56" s="142"/>
      <c r="E56" s="142"/>
      <c r="F56" s="144"/>
      <c r="G56" s="145"/>
      <c r="H56" s="144"/>
      <c r="I56" s="145"/>
      <c r="J56" s="144"/>
      <c r="K56" s="145"/>
      <c r="L56" s="144"/>
      <c r="M56" s="145"/>
      <c r="N56" s="28">
        <f>SUM(F56:M56)</f>
        <v>0</v>
      </c>
    </row>
    <row r="57" spans="1:14" ht="15" customHeight="1">
      <c r="A57" s="221"/>
      <c r="B57" s="222"/>
      <c r="C57" s="222"/>
      <c r="D57" s="222"/>
      <c r="E57" s="222"/>
      <c r="F57" s="223"/>
      <c r="G57" s="224"/>
      <c r="H57" s="223"/>
      <c r="I57" s="224"/>
      <c r="J57" s="223"/>
      <c r="K57" s="224"/>
      <c r="L57" s="223"/>
      <c r="M57" s="224"/>
      <c r="N57" s="28">
        <f>SUM(F57:M57)</f>
        <v>0</v>
      </c>
    </row>
    <row r="58" spans="1:15" ht="15" customHeight="1" thickBot="1">
      <c r="A58" s="225" t="s">
        <v>28</v>
      </c>
      <c r="B58" s="226"/>
      <c r="C58" s="226"/>
      <c r="D58" s="226"/>
      <c r="E58" s="226"/>
      <c r="F58" s="227">
        <f>SUM(F56:G57)</f>
        <v>0</v>
      </c>
      <c r="G58" s="228"/>
      <c r="H58" s="227">
        <f>SUM(H56:I57)</f>
        <v>0</v>
      </c>
      <c r="I58" s="228"/>
      <c r="J58" s="227">
        <f>SUM(J56:K57)</f>
        <v>0</v>
      </c>
      <c r="K58" s="228"/>
      <c r="L58" s="227">
        <f>SUM(L56:M57)</f>
        <v>0</v>
      </c>
      <c r="M58" s="228"/>
      <c r="N58" s="16">
        <f>SUM(N56:N57)</f>
        <v>0</v>
      </c>
      <c r="O58" s="62">
        <f>SUM(F58:M58)</f>
        <v>0</v>
      </c>
    </row>
    <row r="59" spans="1:15" ht="15" customHeight="1">
      <c r="A59" s="404" t="s">
        <v>10</v>
      </c>
      <c r="B59" s="405"/>
      <c r="C59" s="405"/>
      <c r="D59" s="405"/>
      <c r="E59" s="405"/>
      <c r="F59" s="406">
        <f>F17+F25+F29+F34+F39+F53+F58</f>
        <v>0</v>
      </c>
      <c r="G59" s="407"/>
      <c r="H59" s="406">
        <f>H17+H25+H29+H34+H39+H53+H58</f>
        <v>0</v>
      </c>
      <c r="I59" s="407"/>
      <c r="J59" s="406">
        <f>J17+J25+J29+J34+J39+J53+J58</f>
        <v>0</v>
      </c>
      <c r="K59" s="407"/>
      <c r="L59" s="406">
        <f>L17+L25+L29+L34+L39+L53+L58</f>
        <v>0</v>
      </c>
      <c r="M59" s="407"/>
      <c r="N59" s="20">
        <f>SUM(F59:M59)</f>
        <v>0</v>
      </c>
      <c r="O59" s="62">
        <f>N17+N25+N29+N34+N39+N53+N58</f>
        <v>0</v>
      </c>
    </row>
    <row r="60" spans="1:15" ht="15" customHeight="1">
      <c r="A60" s="402" t="s">
        <v>71</v>
      </c>
      <c r="B60" s="403"/>
      <c r="C60" s="403"/>
      <c r="D60" s="403"/>
      <c r="E60" s="403"/>
      <c r="F60" s="212">
        <f>F59-F42-F46-F50</f>
        <v>0</v>
      </c>
      <c r="G60" s="145"/>
      <c r="H60" s="212">
        <f>H59-H42-H46-H50</f>
        <v>0</v>
      </c>
      <c r="I60" s="145"/>
      <c r="J60" s="212">
        <f>J59-J42-J46-J50</f>
        <v>0</v>
      </c>
      <c r="K60" s="145"/>
      <c r="L60" s="212">
        <f>L59-L42-L46-L50</f>
        <v>0</v>
      </c>
      <c r="M60" s="145"/>
      <c r="N60" s="63">
        <f>N59-N42-N46-N50</f>
        <v>0</v>
      </c>
      <c r="O60" s="59">
        <f>SUM(F60:M60)</f>
        <v>0</v>
      </c>
    </row>
    <row r="61" spans="1:15" ht="15" customHeight="1">
      <c r="A61" s="163" t="s">
        <v>32</v>
      </c>
      <c r="B61" s="164"/>
      <c r="C61" s="164"/>
      <c r="D61" s="164"/>
      <c r="E61" s="164"/>
      <c r="F61" s="165">
        <f>F17+F25+F34+F39+F54+F58</f>
        <v>0</v>
      </c>
      <c r="G61" s="166"/>
      <c r="H61" s="165">
        <f>H17+H25+H34+H39+H54+H58</f>
        <v>0</v>
      </c>
      <c r="I61" s="166"/>
      <c r="J61" s="165">
        <f>J17+J25+J34+J39+J54+J58</f>
        <v>0</v>
      </c>
      <c r="K61" s="166"/>
      <c r="L61" s="165">
        <f>L17+L25+L34+L39+L54+L58</f>
        <v>0</v>
      </c>
      <c r="M61" s="166"/>
      <c r="N61" s="11">
        <f>SUM(F61:M61)</f>
        <v>0</v>
      </c>
      <c r="O61" s="114">
        <f>N17+N25+N34+N39+N54+N58</f>
        <v>0</v>
      </c>
    </row>
    <row r="62" spans="1:15" ht="15" customHeight="1">
      <c r="A62" s="234" t="s">
        <v>25</v>
      </c>
      <c r="B62" s="235"/>
      <c r="C62" s="235"/>
      <c r="D62" s="235"/>
      <c r="E62" s="30">
        <v>0.475</v>
      </c>
      <c r="F62" s="210">
        <f>F61*E62</f>
        <v>0</v>
      </c>
      <c r="G62" s="211"/>
      <c r="H62" s="408">
        <f>H61*E62</f>
        <v>0</v>
      </c>
      <c r="I62" s="409"/>
      <c r="J62" s="408">
        <f>J61*E62</f>
        <v>0</v>
      </c>
      <c r="K62" s="409"/>
      <c r="L62" s="408">
        <f>L61*E62</f>
        <v>0</v>
      </c>
      <c r="M62" s="409"/>
      <c r="N62" s="17">
        <f>SUM(F62:M62)</f>
        <v>0</v>
      </c>
      <c r="O62" s="114">
        <f>O61*E62</f>
        <v>0</v>
      </c>
    </row>
    <row r="63" spans="1:15" ht="15" customHeight="1" thickBot="1">
      <c r="A63" s="159" t="s">
        <v>31</v>
      </c>
      <c r="B63" s="160"/>
      <c r="C63" s="160"/>
      <c r="D63" s="160"/>
      <c r="E63" s="160"/>
      <c r="F63" s="161">
        <f>F59+F62</f>
        <v>0</v>
      </c>
      <c r="G63" s="410"/>
      <c r="H63" s="161">
        <f>H59+H62</f>
        <v>0</v>
      </c>
      <c r="I63" s="410"/>
      <c r="J63" s="161">
        <f>J59+J62</f>
        <v>0</v>
      </c>
      <c r="K63" s="410"/>
      <c r="L63" s="161">
        <f>L59+L62</f>
        <v>0</v>
      </c>
      <c r="M63" s="410"/>
      <c r="N63" s="18">
        <f>SUM(F63:M63)</f>
        <v>0</v>
      </c>
      <c r="O63" s="62">
        <f>N59+N62</f>
        <v>0</v>
      </c>
    </row>
    <row r="64" ht="13.5" thickTop="1"/>
    <row r="65" spans="1:8" ht="14.25">
      <c r="A65" s="214" t="s">
        <v>45</v>
      </c>
      <c r="B65" s="214"/>
      <c r="C65" s="214"/>
      <c r="D65" s="214"/>
      <c r="E65" s="214"/>
      <c r="F65" s="214"/>
      <c r="G65" s="214"/>
      <c r="H65" s="109"/>
    </row>
    <row r="66" spans="1:8" ht="12.75">
      <c r="A66" s="66"/>
      <c r="B66" s="66"/>
      <c r="C66" s="66"/>
      <c r="D66" s="66"/>
      <c r="E66" s="66"/>
      <c r="F66" s="66"/>
      <c r="G66" s="66"/>
      <c r="H66" s="66"/>
    </row>
    <row r="67" spans="1:8" ht="15">
      <c r="A67" s="215" t="s">
        <v>48</v>
      </c>
      <c r="B67" s="215"/>
      <c r="C67" s="215"/>
      <c r="D67" s="215"/>
      <c r="E67" s="215"/>
      <c r="F67" s="215"/>
      <c r="G67" s="215"/>
      <c r="H67" s="110"/>
    </row>
    <row r="68" spans="1:8" ht="14.25" customHeight="1">
      <c r="A68" s="216" t="s">
        <v>81</v>
      </c>
      <c r="B68" s="216"/>
      <c r="C68" s="216"/>
      <c r="D68" s="216"/>
      <c r="E68" s="216"/>
      <c r="F68" s="216"/>
      <c r="G68" s="216"/>
      <c r="H68" s="216"/>
    </row>
    <row r="69" spans="1:8" ht="14.25">
      <c r="A69" s="110"/>
      <c r="B69" s="110"/>
      <c r="C69" s="110"/>
      <c r="D69" s="110"/>
      <c r="E69" s="110"/>
      <c r="F69" s="110"/>
      <c r="G69" s="110"/>
      <c r="H69" s="110"/>
    </row>
    <row r="70" spans="1:8" ht="12.75" customHeight="1">
      <c r="A70" s="133" t="s">
        <v>49</v>
      </c>
      <c r="B70" s="133"/>
      <c r="C70" s="133"/>
      <c r="D70" s="133"/>
      <c r="E70" s="133"/>
      <c r="F70" s="133"/>
      <c r="G70" s="133"/>
      <c r="H70" s="133"/>
    </row>
    <row r="71" spans="1:8" ht="12.75" customHeight="1">
      <c r="A71" s="133"/>
      <c r="B71" s="133"/>
      <c r="C71" s="133"/>
      <c r="D71" s="133"/>
      <c r="E71" s="133"/>
      <c r="F71" s="133"/>
      <c r="G71" s="133"/>
      <c r="H71" s="133"/>
    </row>
    <row r="72" spans="1:8" ht="12.75" customHeight="1">
      <c r="A72" s="133"/>
      <c r="B72" s="133"/>
      <c r="C72" s="133"/>
      <c r="D72" s="133"/>
      <c r="E72" s="133"/>
      <c r="F72" s="133"/>
      <c r="G72" s="133"/>
      <c r="H72" s="133"/>
    </row>
    <row r="73" spans="1:8" ht="12.75" customHeight="1">
      <c r="A73" s="133"/>
      <c r="B73" s="133"/>
      <c r="C73" s="133"/>
      <c r="D73" s="133"/>
      <c r="E73" s="133"/>
      <c r="F73" s="133"/>
      <c r="G73" s="133"/>
      <c r="H73" s="133"/>
    </row>
    <row r="74" spans="2:8" ht="15">
      <c r="B74" s="111"/>
      <c r="C74" s="111"/>
      <c r="D74" s="111"/>
      <c r="E74" s="111"/>
      <c r="F74" s="111"/>
      <c r="G74" s="111"/>
      <c r="H74" s="111"/>
    </row>
    <row r="76" ht="15">
      <c r="A76" s="111" t="s">
        <v>82</v>
      </c>
    </row>
  </sheetData>
  <sheetProtection/>
  <mergeCells count="246">
    <mergeCell ref="A65:G65"/>
    <mergeCell ref="A67:G67"/>
    <mergeCell ref="A68:H68"/>
    <mergeCell ref="A63:E63"/>
    <mergeCell ref="F63:G63"/>
    <mergeCell ref="H63:I63"/>
    <mergeCell ref="J63:K63"/>
    <mergeCell ref="L63:M63"/>
    <mergeCell ref="A70:H73"/>
    <mergeCell ref="A62:D62"/>
    <mergeCell ref="F62:G62"/>
    <mergeCell ref="H62:I62"/>
    <mergeCell ref="J62:K62"/>
    <mergeCell ref="L62:M62"/>
    <mergeCell ref="A61:E61"/>
    <mergeCell ref="F61:G61"/>
    <mergeCell ref="H61:I61"/>
    <mergeCell ref="J61:K61"/>
    <mergeCell ref="L61:M61"/>
    <mergeCell ref="A60:E60"/>
    <mergeCell ref="F60:G60"/>
    <mergeCell ref="H60:I60"/>
    <mergeCell ref="J60:K60"/>
    <mergeCell ref="L60:M60"/>
    <mergeCell ref="A59:E59"/>
    <mergeCell ref="F59:G59"/>
    <mergeCell ref="H59:I59"/>
    <mergeCell ref="J59:K59"/>
    <mergeCell ref="L59:M59"/>
    <mergeCell ref="A58:E58"/>
    <mergeCell ref="F58:G58"/>
    <mergeCell ref="H58:I58"/>
    <mergeCell ref="J58:K58"/>
    <mergeCell ref="L58:M58"/>
    <mergeCell ref="A57:E57"/>
    <mergeCell ref="F57:G57"/>
    <mergeCell ref="H57:I57"/>
    <mergeCell ref="J57:K57"/>
    <mergeCell ref="L57:M57"/>
    <mergeCell ref="A55:N55"/>
    <mergeCell ref="A56:E56"/>
    <mergeCell ref="F56:G56"/>
    <mergeCell ref="H56:I56"/>
    <mergeCell ref="J56:K56"/>
    <mergeCell ref="L56:M56"/>
    <mergeCell ref="A54:E54"/>
    <mergeCell ref="F54:G54"/>
    <mergeCell ref="H54:I54"/>
    <mergeCell ref="J54:K54"/>
    <mergeCell ref="L54:M54"/>
    <mergeCell ref="L52:M52"/>
    <mergeCell ref="A53:E53"/>
    <mergeCell ref="F53:G53"/>
    <mergeCell ref="H53:I53"/>
    <mergeCell ref="J53:K53"/>
    <mergeCell ref="L53:M53"/>
    <mergeCell ref="C51:E51"/>
    <mergeCell ref="F51:G51"/>
    <mergeCell ref="H51:I51"/>
    <mergeCell ref="J51:K51"/>
    <mergeCell ref="L51:M51"/>
    <mergeCell ref="A50:B52"/>
    <mergeCell ref="C50:E50"/>
    <mergeCell ref="F50:G50"/>
    <mergeCell ref="H50:I50"/>
    <mergeCell ref="J50:K50"/>
    <mergeCell ref="L50:M50"/>
    <mergeCell ref="C52:E52"/>
    <mergeCell ref="F52:G52"/>
    <mergeCell ref="H52:I52"/>
    <mergeCell ref="J52:K52"/>
    <mergeCell ref="L48:M48"/>
    <mergeCell ref="A49:B49"/>
    <mergeCell ref="C49:E49"/>
    <mergeCell ref="F49:G49"/>
    <mergeCell ref="H49:I49"/>
    <mergeCell ref="J49:K49"/>
    <mergeCell ref="L49:M49"/>
    <mergeCell ref="C47:E47"/>
    <mergeCell ref="F47:G47"/>
    <mergeCell ref="H47:I47"/>
    <mergeCell ref="J47:K47"/>
    <mergeCell ref="L47:M47"/>
    <mergeCell ref="A46:B48"/>
    <mergeCell ref="C46:E46"/>
    <mergeCell ref="F46:G46"/>
    <mergeCell ref="H46:I46"/>
    <mergeCell ref="J46:K46"/>
    <mergeCell ref="L46:M46"/>
    <mergeCell ref="C48:E48"/>
    <mergeCell ref="F48:G48"/>
    <mergeCell ref="H48:I48"/>
    <mergeCell ref="J48:K48"/>
    <mergeCell ref="L44:M44"/>
    <mergeCell ref="A45:B45"/>
    <mergeCell ref="C45:E45"/>
    <mergeCell ref="F45:G45"/>
    <mergeCell ref="H45:I45"/>
    <mergeCell ref="J45:K45"/>
    <mergeCell ref="L45:M45"/>
    <mergeCell ref="C43:E43"/>
    <mergeCell ref="F43:G43"/>
    <mergeCell ref="H43:I43"/>
    <mergeCell ref="J43:K43"/>
    <mergeCell ref="L43:M43"/>
    <mergeCell ref="A42:B44"/>
    <mergeCell ref="C42:E42"/>
    <mergeCell ref="F42:G42"/>
    <mergeCell ref="H42:I42"/>
    <mergeCell ref="J42:K42"/>
    <mergeCell ref="L42:M42"/>
    <mergeCell ref="C44:E44"/>
    <mergeCell ref="F44:G44"/>
    <mergeCell ref="H44:I44"/>
    <mergeCell ref="J44:K44"/>
    <mergeCell ref="A40:N40"/>
    <mergeCell ref="A41:B41"/>
    <mergeCell ref="C41:E41"/>
    <mergeCell ref="F41:G41"/>
    <mergeCell ref="H41:I41"/>
    <mergeCell ref="J41:K41"/>
    <mergeCell ref="L41:M41"/>
    <mergeCell ref="A39:E39"/>
    <mergeCell ref="F39:G39"/>
    <mergeCell ref="H39:I39"/>
    <mergeCell ref="J39:K39"/>
    <mergeCell ref="L39:M39"/>
    <mergeCell ref="A38:E38"/>
    <mergeCell ref="F38:G38"/>
    <mergeCell ref="H38:I38"/>
    <mergeCell ref="J38:K38"/>
    <mergeCell ref="L38:M38"/>
    <mergeCell ref="A37:E37"/>
    <mergeCell ref="F37:G37"/>
    <mergeCell ref="H37:I37"/>
    <mergeCell ref="J37:K37"/>
    <mergeCell ref="L37:M37"/>
    <mergeCell ref="A35:N35"/>
    <mergeCell ref="A36:E36"/>
    <mergeCell ref="F36:G36"/>
    <mergeCell ref="H36:I36"/>
    <mergeCell ref="J36:K36"/>
    <mergeCell ref="L36:M36"/>
    <mergeCell ref="A34:E34"/>
    <mergeCell ref="F34:G34"/>
    <mergeCell ref="H34:I34"/>
    <mergeCell ref="J34:K34"/>
    <mergeCell ref="L34:M34"/>
    <mergeCell ref="A33:E33"/>
    <mergeCell ref="F33:G33"/>
    <mergeCell ref="H33:I33"/>
    <mergeCell ref="J33:K33"/>
    <mergeCell ref="L33:M33"/>
    <mergeCell ref="A32:E32"/>
    <mergeCell ref="F32:G32"/>
    <mergeCell ref="H32:I32"/>
    <mergeCell ref="J32:K32"/>
    <mergeCell ref="L32:M32"/>
    <mergeCell ref="A30:N30"/>
    <mergeCell ref="A31:E31"/>
    <mergeCell ref="F31:G31"/>
    <mergeCell ref="H31:I31"/>
    <mergeCell ref="J31:K31"/>
    <mergeCell ref="L31:M31"/>
    <mergeCell ref="A29:E29"/>
    <mergeCell ref="F29:G29"/>
    <mergeCell ref="H29:I29"/>
    <mergeCell ref="J29:K29"/>
    <mergeCell ref="L29:M29"/>
    <mergeCell ref="A28:E28"/>
    <mergeCell ref="F28:G28"/>
    <mergeCell ref="H28:I28"/>
    <mergeCell ref="J28:K28"/>
    <mergeCell ref="L28:M28"/>
    <mergeCell ref="A26:N26"/>
    <mergeCell ref="A27:E27"/>
    <mergeCell ref="F27:G27"/>
    <mergeCell ref="H27:I27"/>
    <mergeCell ref="J27:K27"/>
    <mergeCell ref="L27:M27"/>
    <mergeCell ref="A25:E25"/>
    <mergeCell ref="F25:G25"/>
    <mergeCell ref="H25:I25"/>
    <mergeCell ref="J25:K25"/>
    <mergeCell ref="L25:M25"/>
    <mergeCell ref="A24:E24"/>
    <mergeCell ref="F24:G24"/>
    <mergeCell ref="H24:I24"/>
    <mergeCell ref="J24:K24"/>
    <mergeCell ref="L24:M24"/>
    <mergeCell ref="A23:E23"/>
    <mergeCell ref="F23:G23"/>
    <mergeCell ref="H23:I23"/>
    <mergeCell ref="J23:K23"/>
    <mergeCell ref="L23:M23"/>
    <mergeCell ref="A22:E22"/>
    <mergeCell ref="F22:G22"/>
    <mergeCell ref="H22:I22"/>
    <mergeCell ref="J22:K22"/>
    <mergeCell ref="L22:M22"/>
    <mergeCell ref="A21:E21"/>
    <mergeCell ref="F21:G21"/>
    <mergeCell ref="H21:I21"/>
    <mergeCell ref="J21:K21"/>
    <mergeCell ref="L21:M21"/>
    <mergeCell ref="A20:E20"/>
    <mergeCell ref="F20:G20"/>
    <mergeCell ref="H20:I20"/>
    <mergeCell ref="J20:K20"/>
    <mergeCell ref="L20:M20"/>
    <mergeCell ref="A18:N18"/>
    <mergeCell ref="A19:E19"/>
    <mergeCell ref="F19:G19"/>
    <mergeCell ref="H19:I19"/>
    <mergeCell ref="J19:K19"/>
    <mergeCell ref="L19:M19"/>
    <mergeCell ref="A15:C15"/>
    <mergeCell ref="A16:E16"/>
    <mergeCell ref="A17:E17"/>
    <mergeCell ref="F17:G17"/>
    <mergeCell ref="H17:I17"/>
    <mergeCell ref="J17:K17"/>
    <mergeCell ref="L17:M17"/>
    <mergeCell ref="A13:C13"/>
    <mergeCell ref="A14:C14"/>
    <mergeCell ref="A11:C11"/>
    <mergeCell ref="A12:C12"/>
    <mergeCell ref="A9:C9"/>
    <mergeCell ref="A10:C10"/>
    <mergeCell ref="A6:N6"/>
    <mergeCell ref="A7:E7"/>
    <mergeCell ref="F7:G7"/>
    <mergeCell ref="H7:I7"/>
    <mergeCell ref="J7:K7"/>
    <mergeCell ref="L7:M7"/>
    <mergeCell ref="N7:N8"/>
    <mergeCell ref="A8:M8"/>
    <mergeCell ref="A1:N1"/>
    <mergeCell ref="A2:B5"/>
    <mergeCell ref="D2:M2"/>
    <mergeCell ref="N2:N5"/>
    <mergeCell ref="D3:M3"/>
    <mergeCell ref="D4:M4"/>
    <mergeCell ref="C5:F5"/>
    <mergeCell ref="H5:J5"/>
    <mergeCell ref="K5:L5"/>
  </mergeCells>
  <printOptions horizontalCentered="1"/>
  <pageMargins left="0" right="0" top="0.25" bottom="0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PageLayoutView="0" workbookViewId="0" topLeftCell="A1">
      <selection activeCell="O10" sqref="O10:O15"/>
    </sheetView>
  </sheetViews>
  <sheetFormatPr defaultColWidth="8.8515625" defaultRowHeight="12.75"/>
  <cols>
    <col min="1" max="1" width="15.421875" style="0" customWidth="1"/>
    <col min="2" max="2" width="12.421875" style="0" customWidth="1"/>
    <col min="3" max="3" width="12.140625" style="0" customWidth="1"/>
    <col min="4" max="4" width="8.7109375" style="0" customWidth="1"/>
    <col min="5" max="5" width="15.140625" style="0" customWidth="1"/>
    <col min="6" max="6" width="14.28125" style="0" customWidth="1"/>
    <col min="7" max="7" width="14.421875" style="0" customWidth="1"/>
    <col min="8" max="8" width="14.28125" style="0" customWidth="1"/>
    <col min="9" max="9" width="14.421875" style="0" customWidth="1"/>
    <col min="10" max="10" width="14.28125" style="0" customWidth="1"/>
    <col min="11" max="11" width="14.421875" style="0" customWidth="1"/>
    <col min="12" max="12" width="14.28125" style="0" customWidth="1"/>
    <col min="13" max="13" width="14.421875" style="0" customWidth="1"/>
    <col min="14" max="14" width="14.28125" style="0" customWidth="1"/>
    <col min="15" max="15" width="14.421875" style="0" customWidth="1"/>
    <col min="16" max="16" width="14.8515625" style="0" customWidth="1"/>
    <col min="17" max="17" width="14.7109375" style="0" customWidth="1"/>
  </cols>
  <sheetData>
    <row r="1" spans="1:16" ht="15.75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5">
      <c r="A2" s="359"/>
      <c r="B2" s="359"/>
      <c r="C2" s="51" t="s">
        <v>3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359"/>
      <c r="P2" s="359"/>
    </row>
    <row r="3" spans="1:16" ht="15">
      <c r="A3" s="359"/>
      <c r="B3" s="359"/>
      <c r="C3" s="53" t="s">
        <v>76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59"/>
      <c r="P3" s="359"/>
    </row>
    <row r="4" spans="1:16" ht="15">
      <c r="A4" s="359"/>
      <c r="B4" s="359"/>
      <c r="C4" s="53" t="s">
        <v>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59"/>
      <c r="P4" s="359"/>
    </row>
    <row r="5" spans="1:16" ht="15">
      <c r="A5" s="359"/>
      <c r="B5" s="359"/>
      <c r="C5" s="359"/>
      <c r="D5" s="359"/>
      <c r="E5" s="359"/>
      <c r="F5" s="359"/>
      <c r="G5" s="51" t="s">
        <v>5</v>
      </c>
      <c r="H5" s="198"/>
      <c r="I5" s="198"/>
      <c r="J5" s="198"/>
      <c r="K5" s="198"/>
      <c r="L5" s="411"/>
      <c r="M5" s="411"/>
      <c r="N5" s="411"/>
      <c r="O5" s="359"/>
      <c r="P5" s="359"/>
    </row>
    <row r="6" spans="1:16" s="1" customFormat="1" ht="14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362"/>
      <c r="B7" s="362"/>
      <c r="C7" s="362"/>
      <c r="D7" s="362"/>
      <c r="E7" s="363"/>
      <c r="F7" s="202" t="s">
        <v>11</v>
      </c>
      <c r="G7" s="203"/>
      <c r="H7" s="202" t="s">
        <v>44</v>
      </c>
      <c r="I7" s="203"/>
      <c r="J7" s="202" t="s">
        <v>15</v>
      </c>
      <c r="K7" s="203"/>
      <c r="L7" s="202" t="s">
        <v>16</v>
      </c>
      <c r="M7" s="203"/>
      <c r="N7" s="202" t="s">
        <v>17</v>
      </c>
      <c r="O7" s="203"/>
      <c r="P7" s="204" t="s">
        <v>14</v>
      </c>
    </row>
    <row r="8" spans="1:16" ht="44.25" customHeight="1">
      <c r="A8" s="364" t="s">
        <v>84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412"/>
      <c r="P8" s="205"/>
    </row>
    <row r="9" spans="1:16" ht="25.5">
      <c r="A9" s="170" t="s">
        <v>0</v>
      </c>
      <c r="B9" s="171"/>
      <c r="C9" s="172"/>
      <c r="D9" s="32" t="s">
        <v>2</v>
      </c>
      <c r="E9" s="32" t="s">
        <v>26</v>
      </c>
      <c r="F9" s="33" t="s">
        <v>1</v>
      </c>
      <c r="G9" s="34" t="s">
        <v>83</v>
      </c>
      <c r="H9" s="33" t="s">
        <v>1</v>
      </c>
      <c r="I9" s="34" t="s">
        <v>83</v>
      </c>
      <c r="J9" s="33" t="s">
        <v>1</v>
      </c>
      <c r="K9" s="34" t="s">
        <v>83</v>
      </c>
      <c r="L9" s="33" t="s">
        <v>1</v>
      </c>
      <c r="M9" s="34" t="s">
        <v>83</v>
      </c>
      <c r="N9" s="33" t="s">
        <v>1</v>
      </c>
      <c r="O9" s="34" t="s">
        <v>83</v>
      </c>
      <c r="P9" s="21"/>
    </row>
    <row r="10" spans="1:16" ht="15" customHeight="1">
      <c r="A10" s="173"/>
      <c r="B10" s="174"/>
      <c r="C10" s="175"/>
      <c r="D10" s="42"/>
      <c r="E10" s="43"/>
      <c r="F10" s="22">
        <f aca="true" t="shared" si="0" ref="F10:F15">IF(E10&gt;199299.99,(199300*D10),D10*E10)</f>
        <v>0</v>
      </c>
      <c r="G10" s="45">
        <f>F10*0.508</f>
        <v>0</v>
      </c>
      <c r="H10" s="44">
        <f aca="true" t="shared" si="1" ref="H10:H15">IF(E10&gt;199299.99,F10,IF(E10*1.03&gt;199299.99,(199300*D10),F10*1.03))</f>
        <v>0</v>
      </c>
      <c r="I10" s="45">
        <f>H10*0.508</f>
        <v>0</v>
      </c>
      <c r="J10" s="44">
        <f aca="true" t="shared" si="2" ref="J10:J15">IF(E10&gt;199299.99,F10,IF((E10*1.03*1.03)&gt;199299.99,(199300*D10),H10*1.03))</f>
        <v>0</v>
      </c>
      <c r="K10" s="45">
        <f>J10*0.508</f>
        <v>0</v>
      </c>
      <c r="L10" s="44">
        <f aca="true" t="shared" si="3" ref="L10:L15">IF(E10&gt;199299.99,F10,IF(E10*1.03*1.03*1.03&gt;199299.99,(199300*D10),J10*1.03))</f>
        <v>0</v>
      </c>
      <c r="M10" s="45">
        <f>L10*0.508</f>
        <v>0</v>
      </c>
      <c r="N10" s="44">
        <f aca="true" t="shared" si="4" ref="N10:N15">IF(E10&gt;199299.99,F10,IF(E10*1.03*1.03*1.03*1.03&gt;199299.99,(199300*D10),L10*1.03))</f>
        <v>0</v>
      </c>
      <c r="O10" s="45">
        <f>N10*0.508</f>
        <v>0</v>
      </c>
      <c r="P10" s="24">
        <f>SUM(F10:O10)</f>
        <v>0</v>
      </c>
    </row>
    <row r="11" spans="1:16" ht="15" customHeight="1">
      <c r="A11" s="167"/>
      <c r="B11" s="168"/>
      <c r="C11" s="169"/>
      <c r="D11" s="46"/>
      <c r="E11" s="35"/>
      <c r="F11" s="22">
        <f t="shared" si="0"/>
        <v>0</v>
      </c>
      <c r="G11" s="45">
        <f>F11*0.508</f>
        <v>0</v>
      </c>
      <c r="H11" s="22">
        <f t="shared" si="1"/>
        <v>0</v>
      </c>
      <c r="I11" s="45">
        <f>H11*0.508</f>
        <v>0</v>
      </c>
      <c r="J11" s="22">
        <f t="shared" si="2"/>
        <v>0</v>
      </c>
      <c r="K11" s="45">
        <f>J11*0.508</f>
        <v>0</v>
      </c>
      <c r="L11" s="22">
        <f t="shared" si="3"/>
        <v>0</v>
      </c>
      <c r="M11" s="45">
        <f>L11*0.508</f>
        <v>0</v>
      </c>
      <c r="N11" s="22">
        <f t="shared" si="4"/>
        <v>0</v>
      </c>
      <c r="O11" s="45">
        <f>N11*0.508</f>
        <v>0</v>
      </c>
      <c r="P11" s="24">
        <f>SUM(F11:O11)</f>
        <v>0</v>
      </c>
    </row>
    <row r="12" spans="1:16" ht="15" customHeight="1">
      <c r="A12" s="167"/>
      <c r="B12" s="168"/>
      <c r="C12" s="169"/>
      <c r="D12" s="46"/>
      <c r="E12" s="47"/>
      <c r="F12" s="22">
        <f t="shared" si="0"/>
        <v>0</v>
      </c>
      <c r="G12" s="45">
        <f>F12*0.508</f>
        <v>0</v>
      </c>
      <c r="H12" s="22">
        <f t="shared" si="1"/>
        <v>0</v>
      </c>
      <c r="I12" s="45">
        <f>H12*0.508</f>
        <v>0</v>
      </c>
      <c r="J12" s="22">
        <f t="shared" si="2"/>
        <v>0</v>
      </c>
      <c r="K12" s="45">
        <f>J12*0.508</f>
        <v>0</v>
      </c>
      <c r="L12" s="22">
        <f t="shared" si="3"/>
        <v>0</v>
      </c>
      <c r="M12" s="45">
        <f>L12*0.508</f>
        <v>0</v>
      </c>
      <c r="N12" s="22">
        <f t="shared" si="4"/>
        <v>0</v>
      </c>
      <c r="O12" s="45">
        <f>N12*0.508</f>
        <v>0</v>
      </c>
      <c r="P12" s="24">
        <f>SUM(F12:O12)</f>
        <v>0</v>
      </c>
    </row>
    <row r="13" spans="1:16" s="1" customFormat="1" ht="15" customHeight="1">
      <c r="A13" s="167"/>
      <c r="B13" s="168"/>
      <c r="C13" s="169"/>
      <c r="D13" s="46"/>
      <c r="E13" s="47"/>
      <c r="F13" s="22">
        <f t="shared" si="0"/>
        <v>0</v>
      </c>
      <c r="G13" s="45">
        <f>F13*0.508</f>
        <v>0</v>
      </c>
      <c r="H13" s="22">
        <f t="shared" si="1"/>
        <v>0</v>
      </c>
      <c r="I13" s="45">
        <f>H13*0.508</f>
        <v>0</v>
      </c>
      <c r="J13" s="22">
        <f t="shared" si="2"/>
        <v>0</v>
      </c>
      <c r="K13" s="45">
        <f>J13*0.508</f>
        <v>0</v>
      </c>
      <c r="L13" s="22">
        <f t="shared" si="3"/>
        <v>0</v>
      </c>
      <c r="M13" s="45">
        <f>L13*0.508</f>
        <v>0</v>
      </c>
      <c r="N13" s="22">
        <f t="shared" si="4"/>
        <v>0</v>
      </c>
      <c r="O13" s="45">
        <f>N13*0.508</f>
        <v>0</v>
      </c>
      <c r="P13" s="24">
        <f>SUM(F13:O13)</f>
        <v>0</v>
      </c>
    </row>
    <row r="14" spans="1:16" s="1" customFormat="1" ht="15" customHeight="1">
      <c r="A14" s="193" t="s">
        <v>70</v>
      </c>
      <c r="B14" s="194"/>
      <c r="C14" s="195"/>
      <c r="D14" s="46"/>
      <c r="E14" s="47"/>
      <c r="F14" s="22">
        <f t="shared" si="0"/>
        <v>0</v>
      </c>
      <c r="G14" s="45">
        <f>F14*0.508</f>
        <v>0</v>
      </c>
      <c r="H14" s="22">
        <f t="shared" si="1"/>
        <v>0</v>
      </c>
      <c r="I14" s="45">
        <f>H14*0.508</f>
        <v>0</v>
      </c>
      <c r="J14" s="22">
        <f t="shared" si="2"/>
        <v>0</v>
      </c>
      <c r="K14" s="45">
        <f>J14*0.508</f>
        <v>0</v>
      </c>
      <c r="L14" s="22">
        <f t="shared" si="3"/>
        <v>0</v>
      </c>
      <c r="M14" s="45">
        <f>L14*0.508</f>
        <v>0</v>
      </c>
      <c r="N14" s="22">
        <f t="shared" si="4"/>
        <v>0</v>
      </c>
      <c r="O14" s="45">
        <f>N14*0.508</f>
        <v>0</v>
      </c>
      <c r="P14" s="24">
        <f>SUM(F14:O14)</f>
        <v>0</v>
      </c>
    </row>
    <row r="15" spans="1:16" ht="15" customHeight="1">
      <c r="A15" s="183" t="s">
        <v>69</v>
      </c>
      <c r="B15" s="184"/>
      <c r="C15" s="185"/>
      <c r="D15" s="55"/>
      <c r="E15" s="36"/>
      <c r="F15" s="22">
        <f t="shared" si="0"/>
        <v>0</v>
      </c>
      <c r="G15" s="45">
        <f>F15*0.508</f>
        <v>0</v>
      </c>
      <c r="H15" s="22">
        <f t="shared" si="1"/>
        <v>0</v>
      </c>
      <c r="I15" s="45">
        <f>H15*0.508</f>
        <v>0</v>
      </c>
      <c r="J15" s="22">
        <f t="shared" si="2"/>
        <v>0</v>
      </c>
      <c r="K15" s="45">
        <f>J15*0.508</f>
        <v>0</v>
      </c>
      <c r="L15" s="22">
        <f t="shared" si="3"/>
        <v>0</v>
      </c>
      <c r="M15" s="45">
        <f>L15*0.508</f>
        <v>0</v>
      </c>
      <c r="N15" s="22">
        <f t="shared" si="4"/>
        <v>0</v>
      </c>
      <c r="O15" s="45">
        <f>N15*0.508</f>
        <v>0</v>
      </c>
      <c r="P15" s="24">
        <f>SUM(F15:O15)</f>
        <v>0</v>
      </c>
    </row>
    <row r="16" spans="1:16" ht="15" customHeight="1">
      <c r="A16" s="186" t="s">
        <v>7</v>
      </c>
      <c r="B16" s="187"/>
      <c r="C16" s="187"/>
      <c r="D16" s="187"/>
      <c r="E16" s="188"/>
      <c r="F16" s="5">
        <f aca="true" t="shared" si="5" ref="F16:O16">SUM(F10:F15)</f>
        <v>0</v>
      </c>
      <c r="G16" s="10">
        <f t="shared" si="5"/>
        <v>0</v>
      </c>
      <c r="H16" s="5">
        <f t="shared" si="5"/>
        <v>0</v>
      </c>
      <c r="I16" s="10">
        <f t="shared" si="5"/>
        <v>0</v>
      </c>
      <c r="J16" s="5">
        <f>SUM(J10:J15)</f>
        <v>0</v>
      </c>
      <c r="K16" s="10">
        <f t="shared" si="5"/>
        <v>0</v>
      </c>
      <c r="L16" s="5">
        <f t="shared" si="5"/>
        <v>0</v>
      </c>
      <c r="M16" s="10">
        <f t="shared" si="5"/>
        <v>0</v>
      </c>
      <c r="N16" s="5">
        <f t="shared" si="5"/>
        <v>0</v>
      </c>
      <c r="O16" s="10">
        <f t="shared" si="5"/>
        <v>0</v>
      </c>
      <c r="P16" s="6"/>
    </row>
    <row r="17" spans="1:17" ht="15" customHeight="1">
      <c r="A17" s="189" t="s">
        <v>50</v>
      </c>
      <c r="B17" s="190"/>
      <c r="C17" s="190"/>
      <c r="D17" s="190"/>
      <c r="E17" s="191"/>
      <c r="F17" s="192">
        <f>F16+G16</f>
        <v>0</v>
      </c>
      <c r="G17" s="191"/>
      <c r="H17" s="192">
        <f>H16+I16</f>
        <v>0</v>
      </c>
      <c r="I17" s="191"/>
      <c r="J17" s="192">
        <f>J16+K16</f>
        <v>0</v>
      </c>
      <c r="K17" s="191"/>
      <c r="L17" s="192">
        <f>L16+M16</f>
        <v>0</v>
      </c>
      <c r="M17" s="191"/>
      <c r="N17" s="192">
        <f>N16+O16</f>
        <v>0</v>
      </c>
      <c r="O17" s="191"/>
      <c r="P17" s="19">
        <f>SUM(P10:P15)</f>
        <v>0</v>
      </c>
      <c r="Q17" s="62">
        <f>SUM(F17:O17)</f>
        <v>0</v>
      </c>
    </row>
    <row r="18" spans="1:17" ht="15" customHeight="1">
      <c r="A18" s="181" t="s">
        <v>24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366"/>
      <c r="Q18" s="60"/>
    </row>
    <row r="19" spans="1:17" ht="15" customHeight="1">
      <c r="A19" s="141"/>
      <c r="B19" s="142"/>
      <c r="C19" s="142"/>
      <c r="D19" s="142"/>
      <c r="E19" s="143"/>
      <c r="F19" s="144"/>
      <c r="G19" s="145"/>
      <c r="H19" s="144"/>
      <c r="I19" s="145"/>
      <c r="J19" s="144"/>
      <c r="K19" s="145"/>
      <c r="L19" s="144"/>
      <c r="M19" s="145"/>
      <c r="N19" s="144"/>
      <c r="O19" s="145"/>
      <c r="P19" s="26">
        <f aca="true" t="shared" si="6" ref="P19:P24">SUM(F19:O19)</f>
        <v>0</v>
      </c>
      <c r="Q19" s="60"/>
    </row>
    <row r="20" spans="1:17" ht="15" customHeight="1">
      <c r="A20" s="141"/>
      <c r="B20" s="142"/>
      <c r="C20" s="142"/>
      <c r="D20" s="142"/>
      <c r="E20" s="143"/>
      <c r="F20" s="144"/>
      <c r="G20" s="145"/>
      <c r="H20" s="144"/>
      <c r="I20" s="145"/>
      <c r="J20" s="144"/>
      <c r="K20" s="145"/>
      <c r="L20" s="144"/>
      <c r="M20" s="145"/>
      <c r="N20" s="144"/>
      <c r="O20" s="145"/>
      <c r="P20" s="26">
        <f t="shared" si="6"/>
        <v>0</v>
      </c>
      <c r="Q20" s="60"/>
    </row>
    <row r="21" spans="1:17" ht="15" customHeight="1">
      <c r="A21" s="141"/>
      <c r="B21" s="142"/>
      <c r="C21" s="142"/>
      <c r="D21" s="142"/>
      <c r="E21" s="143"/>
      <c r="F21" s="144"/>
      <c r="G21" s="145"/>
      <c r="H21" s="144"/>
      <c r="I21" s="145"/>
      <c r="J21" s="144"/>
      <c r="K21" s="145"/>
      <c r="L21" s="144"/>
      <c r="M21" s="145"/>
      <c r="N21" s="144"/>
      <c r="O21" s="145"/>
      <c r="P21" s="26">
        <f>SUM(F21:O21)</f>
        <v>0</v>
      </c>
      <c r="Q21" s="60"/>
    </row>
    <row r="22" spans="1:17" ht="15" customHeight="1">
      <c r="A22" s="141"/>
      <c r="B22" s="142"/>
      <c r="C22" s="142"/>
      <c r="D22" s="142"/>
      <c r="E22" s="143"/>
      <c r="F22" s="144"/>
      <c r="G22" s="145"/>
      <c r="H22" s="144"/>
      <c r="I22" s="145"/>
      <c r="J22" s="144"/>
      <c r="K22" s="145"/>
      <c r="L22" s="144"/>
      <c r="M22" s="145"/>
      <c r="N22" s="144"/>
      <c r="O22" s="145"/>
      <c r="P22" s="26">
        <f t="shared" si="6"/>
        <v>0</v>
      </c>
      <c r="Q22" s="60"/>
    </row>
    <row r="23" spans="1:17" ht="15" customHeight="1">
      <c r="A23" s="176"/>
      <c r="B23" s="177"/>
      <c r="C23" s="177"/>
      <c r="D23" s="177"/>
      <c r="E23" s="178"/>
      <c r="F23" s="179"/>
      <c r="G23" s="180"/>
      <c r="H23" s="179"/>
      <c r="I23" s="180"/>
      <c r="J23" s="179"/>
      <c r="K23" s="180"/>
      <c r="L23" s="179"/>
      <c r="M23" s="180"/>
      <c r="N23" s="179"/>
      <c r="O23" s="180"/>
      <c r="P23" s="26">
        <f t="shared" si="6"/>
        <v>0</v>
      </c>
      <c r="Q23" s="60"/>
    </row>
    <row r="24" spans="1:17" ht="15" customHeight="1">
      <c r="A24" s="146"/>
      <c r="B24" s="147"/>
      <c r="C24" s="147"/>
      <c r="D24" s="147"/>
      <c r="E24" s="148"/>
      <c r="F24" s="149"/>
      <c r="G24" s="150"/>
      <c r="H24" s="149"/>
      <c r="I24" s="150"/>
      <c r="J24" s="149"/>
      <c r="K24" s="150"/>
      <c r="L24" s="149"/>
      <c r="M24" s="150"/>
      <c r="N24" s="149"/>
      <c r="O24" s="150"/>
      <c r="P24" s="26">
        <f t="shared" si="6"/>
        <v>0</v>
      </c>
      <c r="Q24" s="60"/>
    </row>
    <row r="25" spans="1:17" ht="15" customHeight="1">
      <c r="A25" s="134" t="s">
        <v>8</v>
      </c>
      <c r="B25" s="135"/>
      <c r="C25" s="135"/>
      <c r="D25" s="135"/>
      <c r="E25" s="136"/>
      <c r="F25" s="137">
        <f>SUM(F19:G24)</f>
        <v>0</v>
      </c>
      <c r="G25" s="138"/>
      <c r="H25" s="233">
        <f>SUM(H19:I24)</f>
        <v>0</v>
      </c>
      <c r="I25" s="138"/>
      <c r="J25" s="233">
        <f>SUM(J19:K24)</f>
        <v>0</v>
      </c>
      <c r="K25" s="138"/>
      <c r="L25" s="233">
        <f>SUM(L19:M24)</f>
        <v>0</v>
      </c>
      <c r="M25" s="138"/>
      <c r="N25" s="233">
        <f>SUM(N19:O24)</f>
        <v>0</v>
      </c>
      <c r="O25" s="138"/>
      <c r="P25" s="14">
        <f>SUM(P19:P24)</f>
        <v>0</v>
      </c>
      <c r="Q25" s="62">
        <f>SUM(F25:O25)</f>
        <v>0</v>
      </c>
    </row>
    <row r="26" spans="1:17" ht="15" customHeight="1">
      <c r="A26" s="139" t="s">
        <v>12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367"/>
      <c r="Q26" s="60"/>
    </row>
    <row r="27" spans="1:17" ht="15" customHeight="1">
      <c r="A27" s="141"/>
      <c r="B27" s="142"/>
      <c r="C27" s="142"/>
      <c r="D27" s="142"/>
      <c r="E27" s="143"/>
      <c r="F27" s="144"/>
      <c r="G27" s="145"/>
      <c r="H27" s="144"/>
      <c r="I27" s="145"/>
      <c r="J27" s="144"/>
      <c r="K27" s="145"/>
      <c r="L27" s="144"/>
      <c r="M27" s="145"/>
      <c r="N27" s="144"/>
      <c r="O27" s="145"/>
      <c r="P27" s="27">
        <f>SUM(F27:O27)</f>
        <v>0</v>
      </c>
      <c r="Q27" s="60"/>
    </row>
    <row r="28" spans="1:17" s="1" customFormat="1" ht="15" customHeight="1">
      <c r="A28" s="146"/>
      <c r="B28" s="147"/>
      <c r="C28" s="147"/>
      <c r="D28" s="147"/>
      <c r="E28" s="148"/>
      <c r="F28" s="149"/>
      <c r="G28" s="150"/>
      <c r="H28" s="149"/>
      <c r="I28" s="150"/>
      <c r="J28" s="149"/>
      <c r="K28" s="150"/>
      <c r="L28" s="149"/>
      <c r="M28" s="150"/>
      <c r="N28" s="149"/>
      <c r="O28" s="150"/>
      <c r="P28" s="27">
        <f>SUM(F28:O28)</f>
        <v>0</v>
      </c>
      <c r="Q28" s="61"/>
    </row>
    <row r="29" spans="1:17" s="1" customFormat="1" ht="15" customHeight="1">
      <c r="A29" s="134" t="s">
        <v>13</v>
      </c>
      <c r="B29" s="135"/>
      <c r="C29" s="135"/>
      <c r="D29" s="135"/>
      <c r="E29" s="136"/>
      <c r="F29" s="137">
        <f>SUM(F27:G28)</f>
        <v>0</v>
      </c>
      <c r="G29" s="138"/>
      <c r="H29" s="233">
        <f>SUM(H27:I28)</f>
        <v>0</v>
      </c>
      <c r="I29" s="138"/>
      <c r="J29" s="233">
        <f>SUM(J27:K28)</f>
        <v>0</v>
      </c>
      <c r="K29" s="138"/>
      <c r="L29" s="233">
        <f>SUM(L27:M28)</f>
        <v>0</v>
      </c>
      <c r="M29" s="138"/>
      <c r="N29" s="233">
        <f>SUM(N27:O28)</f>
        <v>0</v>
      </c>
      <c r="O29" s="138"/>
      <c r="P29" s="14">
        <f>SUM(P27:P28)</f>
        <v>0</v>
      </c>
      <c r="Q29" s="62">
        <f>SUM(F29:O29)</f>
        <v>0</v>
      </c>
    </row>
    <row r="30" spans="1:17" ht="15" customHeight="1">
      <c r="A30" s="139" t="s">
        <v>30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367"/>
      <c r="Q30" s="60"/>
    </row>
    <row r="31" spans="1:17" ht="15" customHeight="1">
      <c r="A31" s="141"/>
      <c r="B31" s="142"/>
      <c r="C31" s="142"/>
      <c r="D31" s="142"/>
      <c r="E31" s="143"/>
      <c r="F31" s="144"/>
      <c r="G31" s="145"/>
      <c r="H31" s="144"/>
      <c r="I31" s="145"/>
      <c r="J31" s="144"/>
      <c r="K31" s="145"/>
      <c r="L31" s="144"/>
      <c r="M31" s="145"/>
      <c r="N31" s="144"/>
      <c r="O31" s="145"/>
      <c r="P31" s="27">
        <f>SUM(F31:O31)</f>
        <v>0</v>
      </c>
      <c r="Q31" s="60"/>
    </row>
    <row r="32" spans="1:16" s="1" customFormat="1" ht="15" customHeight="1">
      <c r="A32" s="141"/>
      <c r="B32" s="142"/>
      <c r="C32" s="142"/>
      <c r="D32" s="142"/>
      <c r="E32" s="143"/>
      <c r="F32" s="144"/>
      <c r="G32" s="145"/>
      <c r="H32" s="144"/>
      <c r="I32" s="145"/>
      <c r="J32" s="144"/>
      <c r="K32" s="145"/>
      <c r="L32" s="144"/>
      <c r="M32" s="145"/>
      <c r="N32" s="144"/>
      <c r="O32" s="145"/>
      <c r="P32" s="27">
        <f>SUM(F32:O32)</f>
        <v>0</v>
      </c>
    </row>
    <row r="33" spans="1:16" s="1" customFormat="1" ht="15" customHeight="1">
      <c r="A33" s="146"/>
      <c r="B33" s="147"/>
      <c r="C33" s="147"/>
      <c r="D33" s="147"/>
      <c r="E33" s="148"/>
      <c r="F33" s="149"/>
      <c r="G33" s="150"/>
      <c r="H33" s="149"/>
      <c r="I33" s="150"/>
      <c r="J33" s="149"/>
      <c r="K33" s="150"/>
      <c r="L33" s="149"/>
      <c r="M33" s="150"/>
      <c r="N33" s="149"/>
      <c r="O33" s="150"/>
      <c r="P33" s="27">
        <f>SUM(F33:O33)</f>
        <v>0</v>
      </c>
    </row>
    <row r="34" spans="1:17" s="1" customFormat="1" ht="15" customHeight="1">
      <c r="A34" s="134" t="s">
        <v>9</v>
      </c>
      <c r="B34" s="135"/>
      <c r="C34" s="135"/>
      <c r="D34" s="135"/>
      <c r="E34" s="136"/>
      <c r="F34" s="137">
        <f>SUM(F31:G33)</f>
        <v>0</v>
      </c>
      <c r="G34" s="138"/>
      <c r="H34" s="233">
        <f>SUM(H31:I33)</f>
        <v>0</v>
      </c>
      <c r="I34" s="138"/>
      <c r="J34" s="233">
        <f>SUM(J31:K33)</f>
        <v>0</v>
      </c>
      <c r="K34" s="138"/>
      <c r="L34" s="233">
        <f>SUM(L31:M33)</f>
        <v>0</v>
      </c>
      <c r="M34" s="138"/>
      <c r="N34" s="233">
        <f>SUM(N31:O33)</f>
        <v>0</v>
      </c>
      <c r="O34" s="138"/>
      <c r="P34" s="14">
        <f>SUM(P31:P33)</f>
        <v>0</v>
      </c>
      <c r="Q34" s="62">
        <f>SUM(F34:O34)</f>
        <v>0</v>
      </c>
    </row>
    <row r="35" spans="1:16" ht="15" customHeight="1">
      <c r="A35" s="217" t="s">
        <v>29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9"/>
    </row>
    <row r="36" spans="1:16" ht="15" customHeight="1">
      <c r="A36" s="141"/>
      <c r="B36" s="142"/>
      <c r="C36" s="142"/>
      <c r="D36" s="142"/>
      <c r="E36" s="142"/>
      <c r="F36" s="368"/>
      <c r="G36" s="369"/>
      <c r="H36" s="368"/>
      <c r="I36" s="369"/>
      <c r="J36" s="368"/>
      <c r="K36" s="369"/>
      <c r="L36" s="368"/>
      <c r="M36" s="369"/>
      <c r="N36" s="368"/>
      <c r="O36" s="369"/>
      <c r="P36" s="27">
        <f>SUM(F36:O36)</f>
        <v>0</v>
      </c>
    </row>
    <row r="37" spans="1:16" ht="15" customHeight="1">
      <c r="A37" s="151"/>
      <c r="B37" s="152"/>
      <c r="C37" s="152"/>
      <c r="D37" s="152"/>
      <c r="E37" s="152"/>
      <c r="F37" s="372"/>
      <c r="G37" s="373"/>
      <c r="H37" s="372"/>
      <c r="I37" s="373"/>
      <c r="J37" s="372"/>
      <c r="K37" s="373"/>
      <c r="L37" s="372"/>
      <c r="M37" s="373"/>
      <c r="N37" s="372"/>
      <c r="O37" s="373"/>
      <c r="P37" s="27">
        <f>SUM(F37:O37)</f>
        <v>0</v>
      </c>
    </row>
    <row r="38" spans="1:16" ht="15" customHeight="1">
      <c r="A38" s="146"/>
      <c r="B38" s="147"/>
      <c r="C38" s="147"/>
      <c r="D38" s="147"/>
      <c r="E38" s="147"/>
      <c r="F38" s="370"/>
      <c r="G38" s="371"/>
      <c r="H38" s="370"/>
      <c r="I38" s="371"/>
      <c r="J38" s="370"/>
      <c r="K38" s="371"/>
      <c r="L38" s="370"/>
      <c r="M38" s="371"/>
      <c r="N38" s="370"/>
      <c r="O38" s="371"/>
      <c r="P38" s="27">
        <f>SUM(F38:O38)</f>
        <v>0</v>
      </c>
    </row>
    <row r="39" spans="1:17" ht="15" customHeight="1">
      <c r="A39" s="134" t="s">
        <v>23</v>
      </c>
      <c r="B39" s="135"/>
      <c r="C39" s="135"/>
      <c r="D39" s="135"/>
      <c r="E39" s="136"/>
      <c r="F39" s="233">
        <f>SUM(F36:G38)</f>
        <v>0</v>
      </c>
      <c r="G39" s="138"/>
      <c r="H39" s="233">
        <f>SUM(H36:I38)</f>
        <v>0</v>
      </c>
      <c r="I39" s="138"/>
      <c r="J39" s="233">
        <f>SUM(J36:K38)</f>
        <v>0</v>
      </c>
      <c r="K39" s="138"/>
      <c r="L39" s="233">
        <f>SUM(L36:M38)</f>
        <v>0</v>
      </c>
      <c r="M39" s="138"/>
      <c r="N39" s="233">
        <f>SUM(N36:O38)</f>
        <v>0</v>
      </c>
      <c r="O39" s="138"/>
      <c r="P39" s="14">
        <f>SUM(P36:P38)</f>
        <v>0</v>
      </c>
      <c r="Q39" s="62">
        <f>SUM(F39:O39)</f>
        <v>0</v>
      </c>
    </row>
    <row r="40" spans="1:17" ht="15" customHeight="1">
      <c r="A40" s="217" t="s">
        <v>59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9"/>
      <c r="Q40" s="117"/>
    </row>
    <row r="41" spans="1:20" ht="15" customHeight="1">
      <c r="A41" s="374" t="s">
        <v>56</v>
      </c>
      <c r="B41" s="375"/>
      <c r="C41" s="376" t="s">
        <v>33</v>
      </c>
      <c r="D41" s="376"/>
      <c r="E41" s="376"/>
      <c r="F41" s="377"/>
      <c r="G41" s="378"/>
      <c r="H41" s="377"/>
      <c r="I41" s="378"/>
      <c r="J41" s="377"/>
      <c r="K41" s="378"/>
      <c r="L41" s="377"/>
      <c r="M41" s="378"/>
      <c r="N41" s="377"/>
      <c r="O41" s="378"/>
      <c r="P41" s="39">
        <f aca="true" t="shared" si="7" ref="P41:P51">SUM(F41:O41)</f>
        <v>0</v>
      </c>
      <c r="Q41" s="115"/>
      <c r="R41" s="4"/>
      <c r="S41" s="4"/>
      <c r="T41" s="4"/>
    </row>
    <row r="42" spans="1:20" ht="15" customHeight="1">
      <c r="A42" s="386" t="s">
        <v>42</v>
      </c>
      <c r="B42" s="387"/>
      <c r="C42" s="376" t="s">
        <v>34</v>
      </c>
      <c r="D42" s="376"/>
      <c r="E42" s="376"/>
      <c r="F42" s="388"/>
      <c r="G42" s="389"/>
      <c r="H42" s="388"/>
      <c r="I42" s="389"/>
      <c r="J42" s="388"/>
      <c r="K42" s="389"/>
      <c r="L42" s="388"/>
      <c r="M42" s="389"/>
      <c r="N42" s="388"/>
      <c r="O42" s="389"/>
      <c r="P42" s="29">
        <f t="shared" si="7"/>
        <v>0</v>
      </c>
      <c r="Q42" s="115"/>
      <c r="R42" s="4"/>
      <c r="S42" s="4"/>
      <c r="T42" s="4"/>
    </row>
    <row r="43" spans="1:20" ht="15" customHeight="1">
      <c r="A43" s="386"/>
      <c r="B43" s="387"/>
      <c r="C43" s="383" t="s">
        <v>39</v>
      </c>
      <c r="D43" s="383"/>
      <c r="E43" s="383"/>
      <c r="F43" s="384">
        <f>SUM(F41:G42)</f>
        <v>0</v>
      </c>
      <c r="G43" s="385"/>
      <c r="H43" s="384">
        <f>SUM(H41:I42)</f>
        <v>0</v>
      </c>
      <c r="I43" s="385"/>
      <c r="J43" s="384">
        <f>SUM(J41:K42)</f>
        <v>0</v>
      </c>
      <c r="K43" s="385"/>
      <c r="L43" s="384">
        <f>SUM(L41:M42)</f>
        <v>0</v>
      </c>
      <c r="M43" s="385"/>
      <c r="N43" s="384">
        <f>SUM(N41:O42)</f>
        <v>0</v>
      </c>
      <c r="O43" s="385"/>
      <c r="P43" s="41">
        <f t="shared" si="7"/>
        <v>0</v>
      </c>
      <c r="Q43" s="115">
        <f>P41+P42</f>
        <v>0</v>
      </c>
      <c r="R43" s="4"/>
      <c r="S43" s="4"/>
      <c r="T43" s="4"/>
    </row>
    <row r="44" spans="1:20" ht="15" customHeight="1">
      <c r="A44" s="386"/>
      <c r="B44" s="387"/>
      <c r="C44" s="390" t="s">
        <v>43</v>
      </c>
      <c r="D44" s="390"/>
      <c r="E44" s="390"/>
      <c r="F44" s="341">
        <f>IF(F43&gt;25000,25000,F43)</f>
        <v>0</v>
      </c>
      <c r="G44" s="342"/>
      <c r="H44" s="341">
        <f>IF(F43+H43&lt;25000,H43,IF((25000-F43)&lt;0,0,25000-F43))</f>
        <v>0</v>
      </c>
      <c r="I44" s="342"/>
      <c r="J44" s="341">
        <f>IF(F43+H43+J43&lt;25000,J43,IF((25000-(F43+H43))&lt;0,0,25000-(F43+H43)))</f>
        <v>0</v>
      </c>
      <c r="K44" s="342"/>
      <c r="L44" s="341">
        <f>IF(F43+H43+J43+L43&lt;25000,L43,IF((25000-(F43+H43+J43))&lt;0,0,25000-(F43+H43+J43)))</f>
        <v>0</v>
      </c>
      <c r="M44" s="342"/>
      <c r="N44" s="341">
        <f>IF(F43+H43+J43+L43+N43&lt;25000,N43,IF((25000-(F43+H43+J43+L43))&lt;0,0,25000-(F43+H43+J43+L43)))</f>
        <v>0</v>
      </c>
      <c r="O44" s="342"/>
      <c r="P44" s="40">
        <f>SUM(F44:O44)</f>
        <v>0</v>
      </c>
      <c r="Q44" s="115"/>
      <c r="R44" s="4"/>
      <c r="S44" s="4"/>
      <c r="T44" s="4"/>
    </row>
    <row r="45" spans="1:20" ht="15" customHeight="1">
      <c r="A45" s="379" t="s">
        <v>57</v>
      </c>
      <c r="B45" s="380"/>
      <c r="C45" s="381" t="s">
        <v>35</v>
      </c>
      <c r="D45" s="381"/>
      <c r="E45" s="382"/>
      <c r="F45" s="377"/>
      <c r="G45" s="378"/>
      <c r="H45" s="377"/>
      <c r="I45" s="378"/>
      <c r="J45" s="377"/>
      <c r="K45" s="378"/>
      <c r="L45" s="377"/>
      <c r="M45" s="378"/>
      <c r="N45" s="377"/>
      <c r="O45" s="378"/>
      <c r="P45" s="39">
        <f t="shared" si="7"/>
        <v>0</v>
      </c>
      <c r="Q45" s="115"/>
      <c r="R45" s="2"/>
      <c r="S45" s="2"/>
      <c r="T45" s="2"/>
    </row>
    <row r="46" spans="1:20" ht="15" customHeight="1">
      <c r="A46" s="386" t="s">
        <v>42</v>
      </c>
      <c r="B46" s="387"/>
      <c r="C46" s="376" t="s">
        <v>36</v>
      </c>
      <c r="D46" s="376"/>
      <c r="E46" s="394"/>
      <c r="F46" s="388"/>
      <c r="G46" s="389"/>
      <c r="H46" s="388"/>
      <c r="I46" s="389"/>
      <c r="J46" s="388"/>
      <c r="K46" s="389"/>
      <c r="L46" s="388"/>
      <c r="M46" s="389"/>
      <c r="N46" s="388"/>
      <c r="O46" s="389"/>
      <c r="P46" s="29">
        <f t="shared" si="7"/>
        <v>0</v>
      </c>
      <c r="Q46" s="115"/>
      <c r="R46" s="2"/>
      <c r="S46" s="2"/>
      <c r="T46" s="2"/>
    </row>
    <row r="47" spans="1:20" ht="15" customHeight="1">
      <c r="A47" s="386"/>
      <c r="B47" s="387"/>
      <c r="C47" s="383" t="s">
        <v>40</v>
      </c>
      <c r="D47" s="383"/>
      <c r="E47" s="391"/>
      <c r="F47" s="384">
        <f>SUM(F45:G46)</f>
        <v>0</v>
      </c>
      <c r="G47" s="385"/>
      <c r="H47" s="384">
        <f>SUM(H45:I46)</f>
        <v>0</v>
      </c>
      <c r="I47" s="385"/>
      <c r="J47" s="384">
        <f>SUM(J45:K46)</f>
        <v>0</v>
      </c>
      <c r="K47" s="385"/>
      <c r="L47" s="384">
        <f>SUM(L45:M46)</f>
        <v>0</v>
      </c>
      <c r="M47" s="385"/>
      <c r="N47" s="384">
        <f>SUM(N45:O46)</f>
        <v>0</v>
      </c>
      <c r="O47" s="385"/>
      <c r="P47" s="41">
        <f t="shared" si="7"/>
        <v>0</v>
      </c>
      <c r="Q47" s="115">
        <f>P46+P45</f>
        <v>0</v>
      </c>
      <c r="R47" s="2"/>
      <c r="S47" s="2"/>
      <c r="T47" s="2"/>
    </row>
    <row r="48" spans="1:20" ht="15" customHeight="1">
      <c r="A48" s="392"/>
      <c r="B48" s="393"/>
      <c r="C48" s="390" t="s">
        <v>43</v>
      </c>
      <c r="D48" s="390"/>
      <c r="E48" s="395"/>
      <c r="F48" s="341">
        <f>IF(F47&gt;25000,25000,F47)</f>
        <v>0</v>
      </c>
      <c r="G48" s="342"/>
      <c r="H48" s="341">
        <f>IF(F47+H47&lt;25000,H47,IF((25000-F47)&lt;0,0,25000-F47))</f>
        <v>0</v>
      </c>
      <c r="I48" s="342"/>
      <c r="J48" s="341">
        <f>IF(F47+H47+J47&lt;25000,J47,IF((25000-(F47+H47))&lt;0,0,25000-(F47+H47)))</f>
        <v>0</v>
      </c>
      <c r="K48" s="342"/>
      <c r="L48" s="341">
        <f>IF(F47+H47+J47+L47&lt;25000,L47,IF((25000-(F47+H47+J47))&lt;0,0,25000-(F47+H47+J47)))</f>
        <v>0</v>
      </c>
      <c r="M48" s="342"/>
      <c r="N48" s="341">
        <f>IF(F47+H47+J47+L47+N47&lt;25000,N47,IF((25000-(F47+H47+J47+L47))&lt;0,0,25000-(F47+H47+J47+L47)))</f>
        <v>0</v>
      </c>
      <c r="O48" s="342"/>
      <c r="P48" s="40">
        <f>SUM(F48:O48)</f>
        <v>0</v>
      </c>
      <c r="Q48" s="115"/>
      <c r="R48" s="2"/>
      <c r="S48" s="2"/>
      <c r="T48" s="2"/>
    </row>
    <row r="49" spans="1:20" ht="15" customHeight="1">
      <c r="A49" s="379" t="s">
        <v>58</v>
      </c>
      <c r="B49" s="380"/>
      <c r="C49" s="381" t="s">
        <v>37</v>
      </c>
      <c r="D49" s="381"/>
      <c r="E49" s="382"/>
      <c r="F49" s="377"/>
      <c r="G49" s="378"/>
      <c r="H49" s="377"/>
      <c r="I49" s="378"/>
      <c r="J49" s="377"/>
      <c r="K49" s="378"/>
      <c r="L49" s="377"/>
      <c r="M49" s="378"/>
      <c r="N49" s="377"/>
      <c r="O49" s="378"/>
      <c r="P49" s="39">
        <f t="shared" si="7"/>
        <v>0</v>
      </c>
      <c r="Q49" s="115"/>
      <c r="R49" s="2"/>
      <c r="S49" s="2"/>
      <c r="T49" s="2"/>
    </row>
    <row r="50" spans="1:20" ht="15" customHeight="1">
      <c r="A50" s="386" t="s">
        <v>42</v>
      </c>
      <c r="B50" s="387"/>
      <c r="C50" s="400" t="s">
        <v>38</v>
      </c>
      <c r="D50" s="400"/>
      <c r="E50" s="401"/>
      <c r="F50" s="388"/>
      <c r="G50" s="389"/>
      <c r="H50" s="388"/>
      <c r="I50" s="389"/>
      <c r="J50" s="388"/>
      <c r="K50" s="389"/>
      <c r="L50" s="388"/>
      <c r="M50" s="389"/>
      <c r="N50" s="388"/>
      <c r="O50" s="389"/>
      <c r="P50" s="29">
        <f t="shared" si="7"/>
        <v>0</v>
      </c>
      <c r="Q50" s="115"/>
      <c r="R50" s="2"/>
      <c r="S50" s="2"/>
      <c r="T50" s="2"/>
    </row>
    <row r="51" spans="1:20" ht="15" customHeight="1">
      <c r="A51" s="386"/>
      <c r="B51" s="387"/>
      <c r="C51" s="397" t="s">
        <v>41</v>
      </c>
      <c r="D51" s="397"/>
      <c r="E51" s="397"/>
      <c r="F51" s="398">
        <f>SUM(F49:G50)</f>
        <v>0</v>
      </c>
      <c r="G51" s="399"/>
      <c r="H51" s="398">
        <f>SUM(H49:I50)</f>
        <v>0</v>
      </c>
      <c r="I51" s="399"/>
      <c r="J51" s="398">
        <f>SUM(J49:K50)</f>
        <v>0</v>
      </c>
      <c r="K51" s="399"/>
      <c r="L51" s="398">
        <f>SUM(L49:M50)</f>
        <v>0</v>
      </c>
      <c r="M51" s="399"/>
      <c r="N51" s="398">
        <f>SUM(N49:O50)</f>
        <v>0</v>
      </c>
      <c r="O51" s="399"/>
      <c r="P51" s="41">
        <f t="shared" si="7"/>
        <v>0</v>
      </c>
      <c r="Q51" s="115">
        <f>P49+P50</f>
        <v>0</v>
      </c>
      <c r="R51" s="2"/>
      <c r="S51" s="2"/>
      <c r="T51" s="2"/>
    </row>
    <row r="52" spans="1:20" ht="15" customHeight="1">
      <c r="A52" s="392"/>
      <c r="B52" s="393"/>
      <c r="C52" s="390" t="s">
        <v>43</v>
      </c>
      <c r="D52" s="390"/>
      <c r="E52" s="390"/>
      <c r="F52" s="341">
        <f>IF(F51&gt;25000,25000,F51)</f>
        <v>0</v>
      </c>
      <c r="G52" s="342"/>
      <c r="H52" s="341">
        <f>IF(F51+H51&lt;25000,H51,IF((25000-F51)&lt;0,0,25000-F51))</f>
        <v>0</v>
      </c>
      <c r="I52" s="342"/>
      <c r="J52" s="341">
        <f>IF(F51+H51+J51&lt;25000,J51,IF((25000-(F51+H51))&lt;0,0,25000-(F51+H51)))</f>
        <v>0</v>
      </c>
      <c r="K52" s="342"/>
      <c r="L52" s="341">
        <f>IF(F51+H51+J51+L51&lt;25000,L51,IF((25000-(F51+H51+J51))&lt;0,0,25000-(F51+H51+J51)))</f>
        <v>0</v>
      </c>
      <c r="M52" s="342"/>
      <c r="N52" s="341">
        <f>IF(F51+H51+J51+L51+N51&lt;25000,N51,IF((25000-(F51+H51+J51+L51))&lt;0,0,25000-(F51+H51+J51+L51)))</f>
        <v>0</v>
      </c>
      <c r="O52" s="342"/>
      <c r="P52" s="40">
        <f>SUM(F52:O52)</f>
        <v>0</v>
      </c>
      <c r="Q52" s="115"/>
      <c r="R52" s="2"/>
      <c r="S52" s="2"/>
      <c r="T52" s="2"/>
    </row>
    <row r="53" spans="1:17" ht="15" customHeight="1">
      <c r="A53" s="234" t="s">
        <v>22</v>
      </c>
      <c r="B53" s="235"/>
      <c r="C53" s="235"/>
      <c r="D53" s="235"/>
      <c r="E53" s="235"/>
      <c r="F53" s="210">
        <f>F43+F47+F51</f>
        <v>0</v>
      </c>
      <c r="G53" s="396"/>
      <c r="H53" s="210">
        <f>H43+H47+H51</f>
        <v>0</v>
      </c>
      <c r="I53" s="396"/>
      <c r="J53" s="210">
        <f>J43+J47+J51</f>
        <v>0</v>
      </c>
      <c r="K53" s="396"/>
      <c r="L53" s="210">
        <f>L43+L47+L51</f>
        <v>0</v>
      </c>
      <c r="M53" s="396"/>
      <c r="N53" s="210">
        <f>N43+N47+N51</f>
        <v>0</v>
      </c>
      <c r="O53" s="396"/>
      <c r="P53" s="17">
        <f>P43+P47+P51</f>
        <v>0</v>
      </c>
      <c r="Q53" s="59">
        <f>SUM(F53:O53)</f>
        <v>0</v>
      </c>
    </row>
    <row r="54" spans="1:17" ht="15" customHeight="1">
      <c r="A54" s="134" t="s">
        <v>43</v>
      </c>
      <c r="B54" s="135"/>
      <c r="C54" s="135"/>
      <c r="D54" s="135"/>
      <c r="E54" s="135"/>
      <c r="F54" s="233">
        <f>F44+F48+F52</f>
        <v>0</v>
      </c>
      <c r="G54" s="137"/>
      <c r="H54" s="233">
        <f>H44+H48+H52</f>
        <v>0</v>
      </c>
      <c r="I54" s="138"/>
      <c r="J54" s="233">
        <f>J44+J48+J52</f>
        <v>0</v>
      </c>
      <c r="K54" s="138"/>
      <c r="L54" s="233">
        <f>L44+L48+L52</f>
        <v>0</v>
      </c>
      <c r="M54" s="138"/>
      <c r="N54" s="233">
        <f>N44+N48+N52</f>
        <v>0</v>
      </c>
      <c r="O54" s="138"/>
      <c r="P54" s="38">
        <f>SUM(F54:O54)</f>
        <v>0</v>
      </c>
      <c r="Q54" s="59">
        <f>P44+P48+P52</f>
        <v>0</v>
      </c>
    </row>
    <row r="55" spans="1:16" ht="15" customHeight="1">
      <c r="A55" s="156" t="s">
        <v>27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/>
    </row>
    <row r="56" spans="1:16" ht="15" customHeight="1">
      <c r="A56" s="141"/>
      <c r="B56" s="142"/>
      <c r="C56" s="142"/>
      <c r="D56" s="142"/>
      <c r="E56" s="142"/>
      <c r="F56" s="144"/>
      <c r="G56" s="145"/>
      <c r="H56" s="144"/>
      <c r="I56" s="145"/>
      <c r="J56" s="144"/>
      <c r="K56" s="145"/>
      <c r="L56" s="144"/>
      <c r="M56" s="145"/>
      <c r="N56" s="144"/>
      <c r="O56" s="145"/>
      <c r="P56" s="28">
        <f>SUM(F56:O56)</f>
        <v>0</v>
      </c>
    </row>
    <row r="57" spans="1:16" ht="15" customHeight="1">
      <c r="A57" s="221"/>
      <c r="B57" s="222"/>
      <c r="C57" s="222"/>
      <c r="D57" s="222"/>
      <c r="E57" s="222"/>
      <c r="F57" s="223"/>
      <c r="G57" s="224"/>
      <c r="H57" s="223"/>
      <c r="I57" s="224"/>
      <c r="J57" s="223"/>
      <c r="K57" s="224"/>
      <c r="L57" s="223"/>
      <c r="M57" s="224"/>
      <c r="N57" s="223"/>
      <c r="O57" s="224"/>
      <c r="P57" s="28">
        <f>SUM(F57:O57)</f>
        <v>0</v>
      </c>
    </row>
    <row r="58" spans="1:17" ht="15" customHeight="1" thickBot="1">
      <c r="A58" s="225" t="s">
        <v>28</v>
      </c>
      <c r="B58" s="226"/>
      <c r="C58" s="226"/>
      <c r="D58" s="226"/>
      <c r="E58" s="226"/>
      <c r="F58" s="227">
        <f>SUM(F56:G57)</f>
        <v>0</v>
      </c>
      <c r="G58" s="228"/>
      <c r="H58" s="227">
        <f>SUM(H56:I57)</f>
        <v>0</v>
      </c>
      <c r="I58" s="228"/>
      <c r="J58" s="227">
        <f>SUM(J56:K57)</f>
        <v>0</v>
      </c>
      <c r="K58" s="228"/>
      <c r="L58" s="227">
        <f>SUM(L56:M57)</f>
        <v>0</v>
      </c>
      <c r="M58" s="228"/>
      <c r="N58" s="227">
        <f>SUM(N56:O57)</f>
        <v>0</v>
      </c>
      <c r="O58" s="228"/>
      <c r="P58" s="16">
        <f>SUM(P56:P57)</f>
        <v>0</v>
      </c>
      <c r="Q58" s="62">
        <f>SUM(F58:O58)</f>
        <v>0</v>
      </c>
    </row>
    <row r="59" spans="1:17" ht="15" customHeight="1">
      <c r="A59" s="404" t="s">
        <v>10</v>
      </c>
      <c r="B59" s="405"/>
      <c r="C59" s="405"/>
      <c r="D59" s="405"/>
      <c r="E59" s="405"/>
      <c r="F59" s="406">
        <f>F17+F25+F29+F34+F39+F53+F58</f>
        <v>0</v>
      </c>
      <c r="G59" s="407"/>
      <c r="H59" s="406">
        <f>H17+H25+H29+H34+H39+H53+H58</f>
        <v>0</v>
      </c>
      <c r="I59" s="407"/>
      <c r="J59" s="406">
        <f>J17+J25+J29+J34+J39+J53+J58</f>
        <v>0</v>
      </c>
      <c r="K59" s="407"/>
      <c r="L59" s="406">
        <f>L17+L25+L29+L34+L39+L53+L58</f>
        <v>0</v>
      </c>
      <c r="M59" s="407"/>
      <c r="N59" s="406">
        <f>N17+N25+N29+N34+N39+N53+N58</f>
        <v>0</v>
      </c>
      <c r="O59" s="407"/>
      <c r="P59" s="20">
        <f>SUM(F59:O59)</f>
        <v>0</v>
      </c>
      <c r="Q59" s="62">
        <f>P17+P25+P29+P34+P39+P53+P58</f>
        <v>0</v>
      </c>
    </row>
    <row r="60" spans="1:17" ht="15" customHeight="1">
      <c r="A60" s="402" t="s">
        <v>71</v>
      </c>
      <c r="B60" s="403"/>
      <c r="C60" s="403"/>
      <c r="D60" s="403"/>
      <c r="E60" s="403"/>
      <c r="F60" s="212">
        <f>F59-F42-F46-F50</f>
        <v>0</v>
      </c>
      <c r="G60" s="145"/>
      <c r="H60" s="212">
        <f>H59-H42-H46-H50</f>
        <v>0</v>
      </c>
      <c r="I60" s="145"/>
      <c r="J60" s="212">
        <f>J59-J42-J46-J50</f>
        <v>0</v>
      </c>
      <c r="K60" s="145"/>
      <c r="L60" s="212">
        <f>L59-L42-L46-L50</f>
        <v>0</v>
      </c>
      <c r="M60" s="145"/>
      <c r="N60" s="212">
        <f>N59-N42-N46-N50</f>
        <v>0</v>
      </c>
      <c r="O60" s="145"/>
      <c r="P60" s="58">
        <f>P59-P42-P46-P50</f>
        <v>0</v>
      </c>
      <c r="Q60" s="59">
        <f>SUM(F60:O60)</f>
        <v>0</v>
      </c>
    </row>
    <row r="61" spans="1:18" ht="15" customHeight="1">
      <c r="A61" s="163" t="s">
        <v>32</v>
      </c>
      <c r="B61" s="164"/>
      <c r="C61" s="164"/>
      <c r="D61" s="164"/>
      <c r="E61" s="164"/>
      <c r="F61" s="165">
        <f>F17+F25+F34+F39+F54+F58</f>
        <v>0</v>
      </c>
      <c r="G61" s="166"/>
      <c r="H61" s="165">
        <f>H17+H25+H34+H39+H54+H58</f>
        <v>0</v>
      </c>
      <c r="I61" s="166"/>
      <c r="J61" s="165">
        <f>J17+J25+J34+J39+J54+J58</f>
        <v>0</v>
      </c>
      <c r="K61" s="166"/>
      <c r="L61" s="165">
        <f>L17+L25+L34+L39+L54+L58</f>
        <v>0</v>
      </c>
      <c r="M61" s="166"/>
      <c r="N61" s="165">
        <f>N17+N25+N34+N39+N54+N58</f>
        <v>0</v>
      </c>
      <c r="O61" s="166"/>
      <c r="P61" s="11">
        <f>SUM(F61:O61)</f>
        <v>0</v>
      </c>
      <c r="Q61" s="114">
        <f>P17+P25+P34+P39+P54+P58</f>
        <v>0</v>
      </c>
      <c r="R61" s="37"/>
    </row>
    <row r="62" spans="1:18" ht="15" customHeight="1">
      <c r="A62" s="234" t="s">
        <v>25</v>
      </c>
      <c r="B62" s="235"/>
      <c r="C62" s="235"/>
      <c r="D62" s="235"/>
      <c r="E62" s="30">
        <v>0.475</v>
      </c>
      <c r="F62" s="210">
        <f>F61*E62</f>
        <v>0</v>
      </c>
      <c r="G62" s="211"/>
      <c r="H62" s="408">
        <f>H61*E62</f>
        <v>0</v>
      </c>
      <c r="I62" s="409"/>
      <c r="J62" s="408">
        <f>J61*E62</f>
        <v>0</v>
      </c>
      <c r="K62" s="409"/>
      <c r="L62" s="408">
        <f>L61*E62</f>
        <v>0</v>
      </c>
      <c r="M62" s="409"/>
      <c r="N62" s="408">
        <f>N61*E62</f>
        <v>0</v>
      </c>
      <c r="O62" s="409"/>
      <c r="P62" s="17">
        <f>SUM(F62:O62)</f>
        <v>0</v>
      </c>
      <c r="Q62" s="114">
        <f>Q61*E62</f>
        <v>0</v>
      </c>
      <c r="R62" s="37"/>
    </row>
    <row r="63" spans="1:17" ht="15" customHeight="1" thickBot="1">
      <c r="A63" s="159" t="s">
        <v>31</v>
      </c>
      <c r="B63" s="160"/>
      <c r="C63" s="160"/>
      <c r="D63" s="160"/>
      <c r="E63" s="160"/>
      <c r="F63" s="161">
        <f>F59+F62</f>
        <v>0</v>
      </c>
      <c r="G63" s="410"/>
      <c r="H63" s="161">
        <f>H59+H62</f>
        <v>0</v>
      </c>
      <c r="I63" s="410"/>
      <c r="J63" s="161">
        <f>J59+J62</f>
        <v>0</v>
      </c>
      <c r="K63" s="410"/>
      <c r="L63" s="161">
        <f>L59+L62</f>
        <v>0</v>
      </c>
      <c r="M63" s="410"/>
      <c r="N63" s="161">
        <f>N59+N62</f>
        <v>0</v>
      </c>
      <c r="O63" s="410"/>
      <c r="P63" s="18">
        <f>SUM(F63:O63)</f>
        <v>0</v>
      </c>
      <c r="Q63" s="62">
        <f>P59+P62</f>
        <v>0</v>
      </c>
    </row>
    <row r="64" ht="13.5" thickTop="1"/>
    <row r="65" spans="1:8" ht="14.25">
      <c r="A65" s="214" t="s">
        <v>45</v>
      </c>
      <c r="B65" s="214"/>
      <c r="C65" s="214"/>
      <c r="D65" s="214"/>
      <c r="E65" s="214"/>
      <c r="F65" s="214"/>
      <c r="G65" s="214"/>
      <c r="H65" s="109"/>
    </row>
    <row r="66" spans="1:8" ht="12.75">
      <c r="A66" s="66"/>
      <c r="B66" s="66"/>
      <c r="C66" s="66"/>
      <c r="D66" s="66"/>
      <c r="E66" s="66"/>
      <c r="F66" s="66"/>
      <c r="G66" s="66"/>
      <c r="H66" s="66"/>
    </row>
    <row r="67" spans="1:8" ht="15">
      <c r="A67" s="215" t="s">
        <v>48</v>
      </c>
      <c r="B67" s="215"/>
      <c r="C67" s="215"/>
      <c r="D67" s="215"/>
      <c r="E67" s="215"/>
      <c r="F67" s="215"/>
      <c r="G67" s="215"/>
      <c r="H67" s="110"/>
    </row>
    <row r="68" spans="1:8" ht="14.25" customHeight="1">
      <c r="A68" s="216" t="s">
        <v>81</v>
      </c>
      <c r="B68" s="216"/>
      <c r="C68" s="216"/>
      <c r="D68" s="216"/>
      <c r="E68" s="216"/>
      <c r="F68" s="216"/>
      <c r="G68" s="216"/>
      <c r="H68" s="216"/>
    </row>
    <row r="69" spans="1:8" ht="14.25">
      <c r="A69" s="110"/>
      <c r="B69" s="110"/>
      <c r="C69" s="110"/>
      <c r="D69" s="110"/>
      <c r="E69" s="110"/>
      <c r="F69" s="110"/>
      <c r="G69" s="110"/>
      <c r="H69" s="110"/>
    </row>
    <row r="70" spans="1:8" ht="12.75" customHeight="1">
      <c r="A70" s="133" t="s">
        <v>49</v>
      </c>
      <c r="B70" s="133"/>
      <c r="C70" s="133"/>
      <c r="D70" s="133"/>
      <c r="E70" s="133"/>
      <c r="F70" s="133"/>
      <c r="G70" s="133"/>
      <c r="H70" s="133"/>
    </row>
    <row r="71" spans="1:8" ht="12.75" customHeight="1">
      <c r="A71" s="133"/>
      <c r="B71" s="133"/>
      <c r="C71" s="133"/>
      <c r="D71" s="133"/>
      <c r="E71" s="133"/>
      <c r="F71" s="133"/>
      <c r="G71" s="133"/>
      <c r="H71" s="133"/>
    </row>
    <row r="72" spans="1:8" ht="12.75" customHeight="1">
      <c r="A72" s="133"/>
      <c r="B72" s="133"/>
      <c r="C72" s="133"/>
      <c r="D72" s="133"/>
      <c r="E72" s="133"/>
      <c r="F72" s="133"/>
      <c r="G72" s="133"/>
      <c r="H72" s="133"/>
    </row>
    <row r="73" spans="1:8" ht="12.75" customHeight="1">
      <c r="A73" s="133"/>
      <c r="B73" s="133"/>
      <c r="C73" s="133"/>
      <c r="D73" s="133"/>
      <c r="E73" s="133"/>
      <c r="F73" s="133"/>
      <c r="G73" s="133"/>
      <c r="H73" s="133"/>
    </row>
    <row r="74" spans="2:8" ht="15">
      <c r="B74" s="111"/>
      <c r="C74" s="111"/>
      <c r="D74" s="111"/>
      <c r="E74" s="111"/>
      <c r="F74" s="111"/>
      <c r="G74" s="111"/>
      <c r="H74" s="111"/>
    </row>
    <row r="76" ht="15">
      <c r="A76" s="111" t="s">
        <v>82</v>
      </c>
    </row>
  </sheetData>
  <sheetProtection/>
  <mergeCells count="288">
    <mergeCell ref="J24:K24"/>
    <mergeCell ref="J25:K25"/>
    <mergeCell ref="N24:O24"/>
    <mergeCell ref="N25:O25"/>
    <mergeCell ref="L24:M24"/>
    <mergeCell ref="L25:M25"/>
    <mergeCell ref="A35:P35"/>
    <mergeCell ref="A30:P30"/>
    <mergeCell ref="A26:P26"/>
    <mergeCell ref="N31:O31"/>
    <mergeCell ref="N32:O32"/>
    <mergeCell ref="N33:O33"/>
    <mergeCell ref="N34:O34"/>
    <mergeCell ref="L33:M33"/>
    <mergeCell ref="J27:K27"/>
    <mergeCell ref="N27:O27"/>
    <mergeCell ref="L27:M27"/>
    <mergeCell ref="H31:I31"/>
    <mergeCell ref="A24:E24"/>
    <mergeCell ref="F24:G24"/>
    <mergeCell ref="H24:I24"/>
    <mergeCell ref="A28:E28"/>
    <mergeCell ref="F28:G28"/>
    <mergeCell ref="F29:G29"/>
    <mergeCell ref="F39:G39"/>
    <mergeCell ref="H39:I39"/>
    <mergeCell ref="C41:E41"/>
    <mergeCell ref="J43:K43"/>
    <mergeCell ref="L43:M43"/>
    <mergeCell ref="N43:O43"/>
    <mergeCell ref="J37:K37"/>
    <mergeCell ref="A39:E39"/>
    <mergeCell ref="H37:I37"/>
    <mergeCell ref="A38:E38"/>
    <mergeCell ref="F38:G38"/>
    <mergeCell ref="F41:G41"/>
    <mergeCell ref="H41:I41"/>
    <mergeCell ref="A37:E37"/>
    <mergeCell ref="F37:G37"/>
    <mergeCell ref="A41:B41"/>
    <mergeCell ref="A40:P40"/>
    <mergeCell ref="N38:O38"/>
    <mergeCell ref="N39:O39"/>
    <mergeCell ref="N41:O41"/>
    <mergeCell ref="N42:O42"/>
    <mergeCell ref="N44:O44"/>
    <mergeCell ref="N45:O45"/>
    <mergeCell ref="N37:O37"/>
    <mergeCell ref="L39:M39"/>
    <mergeCell ref="L41:M41"/>
    <mergeCell ref="L42:M42"/>
    <mergeCell ref="A18:P18"/>
    <mergeCell ref="A11:C11"/>
    <mergeCell ref="A12:C12"/>
    <mergeCell ref="A13:C13"/>
    <mergeCell ref="J17:K17"/>
    <mergeCell ref="J19:K19"/>
    <mergeCell ref="J20:K20"/>
    <mergeCell ref="A23:E23"/>
    <mergeCell ref="F23:G23"/>
    <mergeCell ref="H23:I23"/>
    <mergeCell ref="F22:G22"/>
    <mergeCell ref="H22:I22"/>
    <mergeCell ref="L23:M23"/>
    <mergeCell ref="L45:M45"/>
    <mergeCell ref="J23:K23"/>
    <mergeCell ref="H28:I28"/>
    <mergeCell ref="J42:K42"/>
    <mergeCell ref="J28:K28"/>
    <mergeCell ref="N47:O47"/>
    <mergeCell ref="N54:O54"/>
    <mergeCell ref="N56:O56"/>
    <mergeCell ref="N57:O57"/>
    <mergeCell ref="N58:O58"/>
    <mergeCell ref="N59:O59"/>
    <mergeCell ref="N46:O46"/>
    <mergeCell ref="L51:M51"/>
    <mergeCell ref="N51:O51"/>
    <mergeCell ref="L50:M50"/>
    <mergeCell ref="L52:M52"/>
    <mergeCell ref="N48:O48"/>
    <mergeCell ref="L57:M57"/>
    <mergeCell ref="L58:M58"/>
    <mergeCell ref="L59:M59"/>
    <mergeCell ref="L46:M46"/>
    <mergeCell ref="L48:M48"/>
    <mergeCell ref="L49:M49"/>
    <mergeCell ref="L47:M47"/>
    <mergeCell ref="N7:O7"/>
    <mergeCell ref="N17:O17"/>
    <mergeCell ref="N19:O19"/>
    <mergeCell ref="N20:O20"/>
    <mergeCell ref="N22:O22"/>
    <mergeCell ref="N23:O23"/>
    <mergeCell ref="L53:M53"/>
    <mergeCell ref="L54:M54"/>
    <mergeCell ref="L56:M56"/>
    <mergeCell ref="L37:M37"/>
    <mergeCell ref="L38:M38"/>
    <mergeCell ref="L44:M44"/>
    <mergeCell ref="A8:O8"/>
    <mergeCell ref="N36:O36"/>
    <mergeCell ref="N28:O28"/>
    <mergeCell ref="N29:O29"/>
    <mergeCell ref="J22:K22"/>
    <mergeCell ref="A20:E20"/>
    <mergeCell ref="F20:G20"/>
    <mergeCell ref="H20:I20"/>
    <mergeCell ref="A22:E22"/>
    <mergeCell ref="J29:K29"/>
    <mergeCell ref="J31:K31"/>
    <mergeCell ref="J32:K32"/>
    <mergeCell ref="N62:O62"/>
    <mergeCell ref="N63:O63"/>
    <mergeCell ref="N49:O49"/>
    <mergeCell ref="N61:O61"/>
    <mergeCell ref="A55:P55"/>
    <mergeCell ref="J59:K59"/>
    <mergeCell ref="J61:K61"/>
    <mergeCell ref="J62:K62"/>
    <mergeCell ref="H57:I57"/>
    <mergeCell ref="C49:E49"/>
    <mergeCell ref="F49:G49"/>
    <mergeCell ref="H49:I49"/>
    <mergeCell ref="C50:E50"/>
    <mergeCell ref="A50:B52"/>
    <mergeCell ref="N50:O50"/>
    <mergeCell ref="N52:O52"/>
    <mergeCell ref="N53:O53"/>
    <mergeCell ref="L63:M63"/>
    <mergeCell ref="J63:K63"/>
    <mergeCell ref="J51:K51"/>
    <mergeCell ref="H58:I58"/>
    <mergeCell ref="J57:K57"/>
    <mergeCell ref="J58:K58"/>
    <mergeCell ref="H51:I51"/>
    <mergeCell ref="L7:M7"/>
    <mergeCell ref="L17:M17"/>
    <mergeCell ref="L19:M19"/>
    <mergeCell ref="L20:M20"/>
    <mergeCell ref="L22:M22"/>
    <mergeCell ref="J52:K52"/>
    <mergeCell ref="J53:K53"/>
    <mergeCell ref="J54:K54"/>
    <mergeCell ref="J56:K56"/>
    <mergeCell ref="J47:K47"/>
    <mergeCell ref="L32:M32"/>
    <mergeCell ref="L28:M28"/>
    <mergeCell ref="L34:M34"/>
    <mergeCell ref="L36:M36"/>
    <mergeCell ref="L29:M29"/>
    <mergeCell ref="L31:M31"/>
    <mergeCell ref="J33:K33"/>
    <mergeCell ref="J34:K34"/>
    <mergeCell ref="J44:K44"/>
    <mergeCell ref="J45:K45"/>
    <mergeCell ref="J46:K46"/>
    <mergeCell ref="J48:K48"/>
    <mergeCell ref="J49:K49"/>
    <mergeCell ref="J50:K50"/>
    <mergeCell ref="J36:K36"/>
    <mergeCell ref="L61:M61"/>
    <mergeCell ref="L62:M62"/>
    <mergeCell ref="J38:K38"/>
    <mergeCell ref="J39:K39"/>
    <mergeCell ref="J41:K41"/>
    <mergeCell ref="C42:E42"/>
    <mergeCell ref="F42:G42"/>
    <mergeCell ref="H50:I50"/>
    <mergeCell ref="C43:E43"/>
    <mergeCell ref="F43:G43"/>
    <mergeCell ref="H43:I43"/>
    <mergeCell ref="C46:E46"/>
    <mergeCell ref="F46:G46"/>
    <mergeCell ref="F59:G59"/>
    <mergeCell ref="H59:I59"/>
    <mergeCell ref="A61:E61"/>
    <mergeCell ref="F61:G61"/>
    <mergeCell ref="H61:I61"/>
    <mergeCell ref="A57:E57"/>
    <mergeCell ref="F57:G57"/>
    <mergeCell ref="F50:G50"/>
    <mergeCell ref="C51:E51"/>
    <mergeCell ref="F51:G51"/>
    <mergeCell ref="A49:B49"/>
    <mergeCell ref="H42:I42"/>
    <mergeCell ref="C44:E44"/>
    <mergeCell ref="F44:G44"/>
    <mergeCell ref="H44:I44"/>
    <mergeCell ref="C45:E45"/>
    <mergeCell ref="F45:G45"/>
    <mergeCell ref="H45:I45"/>
    <mergeCell ref="H48:I48"/>
    <mergeCell ref="A45:B45"/>
    <mergeCell ref="C48:E48"/>
    <mergeCell ref="F48:G48"/>
    <mergeCell ref="A46:B48"/>
    <mergeCell ref="A42:B44"/>
    <mergeCell ref="H46:I46"/>
    <mergeCell ref="C47:E47"/>
    <mergeCell ref="F47:G47"/>
    <mergeCell ref="H47:I47"/>
    <mergeCell ref="A58:E58"/>
    <mergeCell ref="F58:G58"/>
    <mergeCell ref="A54:E54"/>
    <mergeCell ref="F54:G54"/>
    <mergeCell ref="H54:I54"/>
    <mergeCell ref="A56:E56"/>
    <mergeCell ref="F56:G56"/>
    <mergeCell ref="H56:I56"/>
    <mergeCell ref="C52:E52"/>
    <mergeCell ref="F52:G52"/>
    <mergeCell ref="H52:I52"/>
    <mergeCell ref="A53:E53"/>
    <mergeCell ref="F53:G53"/>
    <mergeCell ref="H53:I53"/>
    <mergeCell ref="A65:G65"/>
    <mergeCell ref="A67:G67"/>
    <mergeCell ref="A68:H68"/>
    <mergeCell ref="A25:E25"/>
    <mergeCell ref="F25:G25"/>
    <mergeCell ref="H25:I25"/>
    <mergeCell ref="A27:E27"/>
    <mergeCell ref="F27:G27"/>
    <mergeCell ref="H27:I27"/>
    <mergeCell ref="A31:E31"/>
    <mergeCell ref="F31:G31"/>
    <mergeCell ref="H38:I38"/>
    <mergeCell ref="A34:E34"/>
    <mergeCell ref="F34:G34"/>
    <mergeCell ref="H34:I34"/>
    <mergeCell ref="A36:E36"/>
    <mergeCell ref="F36:G36"/>
    <mergeCell ref="H36:I36"/>
    <mergeCell ref="A62:D62"/>
    <mergeCell ref="F62:G62"/>
    <mergeCell ref="H62:I62"/>
    <mergeCell ref="A63:E63"/>
    <mergeCell ref="F63:G63"/>
    <mergeCell ref="H63:I63"/>
    <mergeCell ref="A59:E59"/>
    <mergeCell ref="A1:P1"/>
    <mergeCell ref="A6:P6"/>
    <mergeCell ref="A7:E7"/>
    <mergeCell ref="F7:G7"/>
    <mergeCell ref="H7:I7"/>
    <mergeCell ref="P7:P8"/>
    <mergeCell ref="A15:C15"/>
    <mergeCell ref="A16:E16"/>
    <mergeCell ref="A19:E19"/>
    <mergeCell ref="F19:G19"/>
    <mergeCell ref="H19:I19"/>
    <mergeCell ref="A9:C9"/>
    <mergeCell ref="A10:C10"/>
    <mergeCell ref="J7:K7"/>
    <mergeCell ref="A17:E17"/>
    <mergeCell ref="F17:G17"/>
    <mergeCell ref="H17:I17"/>
    <mergeCell ref="D2:N2"/>
    <mergeCell ref="D3:N3"/>
    <mergeCell ref="D4:N4"/>
    <mergeCell ref="C5:F5"/>
    <mergeCell ref="H5:K5"/>
    <mergeCell ref="A2:B5"/>
    <mergeCell ref="L5:N5"/>
    <mergeCell ref="A70:H73"/>
    <mergeCell ref="O2:P5"/>
    <mergeCell ref="A14:C14"/>
    <mergeCell ref="A21:E21"/>
    <mergeCell ref="F21:G21"/>
    <mergeCell ref="H21:I21"/>
    <mergeCell ref="J21:K21"/>
    <mergeCell ref="L21:M21"/>
    <mergeCell ref="N21:O21"/>
    <mergeCell ref="A60:E60"/>
    <mergeCell ref="F60:G60"/>
    <mergeCell ref="H60:I60"/>
    <mergeCell ref="J60:K60"/>
    <mergeCell ref="L60:M60"/>
    <mergeCell ref="N60:O60"/>
    <mergeCell ref="A32:E32"/>
    <mergeCell ref="F32:G32"/>
    <mergeCell ref="H32:I32"/>
    <mergeCell ref="A33:E33"/>
    <mergeCell ref="F33:G33"/>
    <mergeCell ref="H33:I33"/>
    <mergeCell ref="A29:E29"/>
    <mergeCell ref="H29:I29"/>
  </mergeCells>
  <printOptions horizontalCentered="1"/>
  <pageMargins left="0" right="0" top="0.25" bottom="0" header="0.3" footer="0.3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PageLayoutView="0" workbookViewId="0" topLeftCell="A1">
      <selection activeCell="A1" sqref="A1:P1"/>
    </sheetView>
  </sheetViews>
  <sheetFormatPr defaultColWidth="8.8515625" defaultRowHeight="12.75"/>
  <cols>
    <col min="1" max="1" width="15.421875" style="0" customWidth="1"/>
    <col min="2" max="2" width="12.421875" style="0" customWidth="1"/>
    <col min="3" max="3" width="12.140625" style="0" customWidth="1"/>
    <col min="4" max="4" width="8.7109375" style="0" customWidth="1"/>
    <col min="5" max="5" width="15.140625" style="0" customWidth="1"/>
    <col min="6" max="6" width="14.28125" style="0" customWidth="1"/>
    <col min="7" max="7" width="14.421875" style="0" customWidth="1"/>
    <col min="8" max="8" width="14.28125" style="0" customWidth="1"/>
    <col min="9" max="9" width="14.421875" style="0" customWidth="1"/>
    <col min="10" max="10" width="14.28125" style="0" customWidth="1"/>
    <col min="11" max="11" width="14.421875" style="0" customWidth="1"/>
    <col min="12" max="12" width="14.28125" style="0" customWidth="1"/>
    <col min="13" max="13" width="14.421875" style="0" customWidth="1"/>
    <col min="14" max="14" width="14.28125" style="0" customWidth="1"/>
    <col min="15" max="15" width="14.421875" style="0" customWidth="1"/>
    <col min="16" max="16" width="14.8515625" style="0" customWidth="1"/>
    <col min="17" max="17" width="11.140625" style="0" bestFit="1" customWidth="1"/>
    <col min="18" max="18" width="12.7109375" style="0" bestFit="1" customWidth="1"/>
  </cols>
  <sheetData>
    <row r="1" spans="1:16" ht="15.75">
      <c r="A1" s="196" t="s">
        <v>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5">
      <c r="A2" s="359"/>
      <c r="B2" s="359"/>
      <c r="C2" s="51" t="s">
        <v>3</v>
      </c>
      <c r="D2" s="208" t="s">
        <v>65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359"/>
      <c r="P2" s="359"/>
    </row>
    <row r="3" spans="1:16" ht="15">
      <c r="A3" s="359"/>
      <c r="B3" s="359"/>
      <c r="C3" s="53" t="s">
        <v>76</v>
      </c>
      <c r="D3" s="209" t="s">
        <v>64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59"/>
      <c r="P3" s="359"/>
    </row>
    <row r="4" spans="1:16" ht="15">
      <c r="A4" s="359"/>
      <c r="B4" s="359"/>
      <c r="C4" s="53" t="s">
        <v>4</v>
      </c>
      <c r="D4" s="209" t="s">
        <v>60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359"/>
      <c r="P4" s="359"/>
    </row>
    <row r="5" spans="1:16" ht="15">
      <c r="A5" s="359"/>
      <c r="B5" s="359"/>
      <c r="C5" s="359"/>
      <c r="D5" s="359"/>
      <c r="E5" s="359"/>
      <c r="F5" s="359"/>
      <c r="G5" s="51" t="s">
        <v>5</v>
      </c>
      <c r="H5" s="360">
        <v>43101</v>
      </c>
      <c r="I5" s="360"/>
      <c r="J5" s="360"/>
      <c r="K5" s="361"/>
      <c r="L5" s="361"/>
      <c r="M5" s="54"/>
      <c r="N5" s="54"/>
      <c r="O5" s="359"/>
      <c r="P5" s="359"/>
    </row>
    <row r="6" spans="1:16" s="1" customFormat="1" ht="14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5">
      <c r="A7" s="362"/>
      <c r="B7" s="362"/>
      <c r="C7" s="362"/>
      <c r="D7" s="362"/>
      <c r="E7" s="363"/>
      <c r="F7" s="202" t="s">
        <v>11</v>
      </c>
      <c r="G7" s="203"/>
      <c r="H7" s="202" t="s">
        <v>44</v>
      </c>
      <c r="I7" s="203"/>
      <c r="J7" s="202" t="s">
        <v>15</v>
      </c>
      <c r="K7" s="203"/>
      <c r="L7" s="202" t="s">
        <v>16</v>
      </c>
      <c r="M7" s="203"/>
      <c r="N7" s="202" t="s">
        <v>17</v>
      </c>
      <c r="O7" s="203"/>
      <c r="P7" s="204" t="s">
        <v>14</v>
      </c>
    </row>
    <row r="8" spans="1:16" ht="44.25" customHeight="1">
      <c r="A8" s="364" t="s">
        <v>67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412"/>
      <c r="P8" s="205"/>
    </row>
    <row r="9" spans="1:16" ht="25.5">
      <c r="A9" s="170" t="s">
        <v>0</v>
      </c>
      <c r="B9" s="171"/>
      <c r="C9" s="172"/>
      <c r="D9" s="32" t="s">
        <v>2</v>
      </c>
      <c r="E9" s="32" t="s">
        <v>26</v>
      </c>
      <c r="F9" s="33" t="s">
        <v>1</v>
      </c>
      <c r="G9" s="34" t="s">
        <v>80</v>
      </c>
      <c r="H9" s="33" t="s">
        <v>1</v>
      </c>
      <c r="I9" s="34" t="s">
        <v>80</v>
      </c>
      <c r="J9" s="33" t="s">
        <v>1</v>
      </c>
      <c r="K9" s="34" t="s">
        <v>80</v>
      </c>
      <c r="L9" s="33" t="s">
        <v>1</v>
      </c>
      <c r="M9" s="34" t="s">
        <v>80</v>
      </c>
      <c r="N9" s="33" t="s">
        <v>1</v>
      </c>
      <c r="O9" s="34" t="s">
        <v>80</v>
      </c>
      <c r="P9" s="21"/>
    </row>
    <row r="10" spans="1:16" ht="15" customHeight="1">
      <c r="A10" s="173" t="s">
        <v>61</v>
      </c>
      <c r="B10" s="174"/>
      <c r="C10" s="175"/>
      <c r="D10" s="42">
        <v>0.2</v>
      </c>
      <c r="E10" s="43">
        <v>250000</v>
      </c>
      <c r="F10" s="44">
        <f aca="true" t="shared" si="0" ref="F10:F16">IF(E10&gt;199299.99,(199300*D10),D10*E10)</f>
        <v>39860</v>
      </c>
      <c r="G10" s="45">
        <f>F10*0.488</f>
        <v>19451.68</v>
      </c>
      <c r="H10" s="44">
        <f>IF(E10&gt;199299.99,F10,IF(E10*1.03&gt;199299.99,(199300*D10),F10*1.03))</f>
        <v>39860</v>
      </c>
      <c r="I10" s="45">
        <f>H10*0.488</f>
        <v>19451.68</v>
      </c>
      <c r="J10" s="44">
        <f aca="true" t="shared" si="1" ref="J10:J16">IF(E10&gt;199299.99,F10,IF((E10*1.03*1.03)&gt;199299.99,(199300*D10),H10*1.03))</f>
        <v>39860</v>
      </c>
      <c r="K10" s="45">
        <f>J10*0.488</f>
        <v>19451.68</v>
      </c>
      <c r="L10" s="44">
        <f aca="true" t="shared" si="2" ref="L10:L16">IF(E10&gt;199299.99,F10,IF(E10*1.03*1.03*1.03&gt;199299.99,(199300*D10),J10*1.03))</f>
        <v>39860</v>
      </c>
      <c r="M10" s="45">
        <f>L10*0.488</f>
        <v>19451.68</v>
      </c>
      <c r="N10" s="44">
        <f aca="true" t="shared" si="3" ref="N10:N16">IF(E10&gt;199299.99,F10,IF(E10*1.03*1.03*1.03*1.03&gt;199299.99,(199300*D10),L10*1.03))</f>
        <v>39860</v>
      </c>
      <c r="O10" s="45">
        <f>N10*0.488</f>
        <v>19451.68</v>
      </c>
      <c r="P10" s="24">
        <f aca="true" t="shared" si="4" ref="P10:P16">SUM(F10:O10)</f>
        <v>296558.39999999997</v>
      </c>
    </row>
    <row r="11" spans="1:16" ht="15" customHeight="1">
      <c r="A11" s="167" t="s">
        <v>18</v>
      </c>
      <c r="B11" s="168"/>
      <c r="C11" s="169"/>
      <c r="D11" s="46">
        <v>0.2</v>
      </c>
      <c r="E11" s="35">
        <v>180000</v>
      </c>
      <c r="F11" s="22">
        <f t="shared" si="0"/>
        <v>36000</v>
      </c>
      <c r="G11" s="23">
        <f>F11*0.488</f>
        <v>17568</v>
      </c>
      <c r="H11" s="22">
        <f>IF(E11&gt;199299.99,F11,IF(E11*1.03&gt;199299.99,(199300*D11),F11*1.03))</f>
        <v>37080</v>
      </c>
      <c r="I11" s="23">
        <f>H11*0.488</f>
        <v>18095.04</v>
      </c>
      <c r="J11" s="22">
        <f t="shared" si="1"/>
        <v>38192.4</v>
      </c>
      <c r="K11" s="23">
        <f>J11*0.488</f>
        <v>18637.891200000002</v>
      </c>
      <c r="L11" s="22">
        <f t="shared" si="2"/>
        <v>39338.172000000006</v>
      </c>
      <c r="M11" s="23">
        <f>L11*0.488</f>
        <v>19197.027936000002</v>
      </c>
      <c r="N11" s="22">
        <f t="shared" si="3"/>
        <v>39860</v>
      </c>
      <c r="O11" s="23">
        <f>N11*0.488</f>
        <v>19451.68</v>
      </c>
      <c r="P11" s="24">
        <f t="shared" si="4"/>
        <v>283420.21113600006</v>
      </c>
    </row>
    <row r="12" spans="1:16" ht="15" customHeight="1">
      <c r="A12" s="167" t="s">
        <v>51</v>
      </c>
      <c r="B12" s="168"/>
      <c r="C12" s="169"/>
      <c r="D12" s="46">
        <v>0.1</v>
      </c>
      <c r="E12" s="47">
        <v>80000</v>
      </c>
      <c r="F12" s="22">
        <f t="shared" si="0"/>
        <v>8000</v>
      </c>
      <c r="G12" s="23">
        <f>F12*0.488</f>
        <v>3904</v>
      </c>
      <c r="H12" s="22">
        <f>IF(E12&gt;199299.99,F12,IF(E12*1.03&gt;199299.99,(199300*D12),F12*1.03))</f>
        <v>8240</v>
      </c>
      <c r="I12" s="23">
        <f>H12*0.488</f>
        <v>4021.12</v>
      </c>
      <c r="J12" s="22">
        <f t="shared" si="1"/>
        <v>8487.2</v>
      </c>
      <c r="K12" s="23">
        <f>J12*0.488</f>
        <v>4141.7536</v>
      </c>
      <c r="L12" s="22">
        <f t="shared" si="2"/>
        <v>8741.816</v>
      </c>
      <c r="M12" s="23">
        <f>L12*0.488</f>
        <v>4266.006208000001</v>
      </c>
      <c r="N12" s="22">
        <f t="shared" si="3"/>
        <v>9004.07048</v>
      </c>
      <c r="O12" s="23">
        <f>N12*0.488</f>
        <v>4393.98639424</v>
      </c>
      <c r="P12" s="24">
        <f t="shared" si="4"/>
        <v>63199.95268224</v>
      </c>
    </row>
    <row r="13" spans="1:16" s="1" customFormat="1" ht="15" customHeight="1">
      <c r="A13" s="167" t="s">
        <v>20</v>
      </c>
      <c r="B13" s="168"/>
      <c r="C13" s="169"/>
      <c r="D13" s="46">
        <v>0.1</v>
      </c>
      <c r="E13" s="47">
        <v>45000</v>
      </c>
      <c r="F13" s="22">
        <f t="shared" si="0"/>
        <v>4500</v>
      </c>
      <c r="G13" s="23">
        <f>F13*0.488</f>
        <v>2196</v>
      </c>
      <c r="H13" s="22">
        <f>IF(E13&gt;199299.99,F13,IF(E13*1.03&gt;199299.99,(199300*D13),F13*1.03))</f>
        <v>4635</v>
      </c>
      <c r="I13" s="23">
        <f>H13*0.488</f>
        <v>2261.88</v>
      </c>
      <c r="J13" s="22">
        <f t="shared" si="1"/>
        <v>4774.05</v>
      </c>
      <c r="K13" s="23">
        <f>J13*0.488</f>
        <v>2329.7364000000002</v>
      </c>
      <c r="L13" s="22">
        <f t="shared" si="2"/>
        <v>4917.271500000001</v>
      </c>
      <c r="M13" s="23">
        <f>L13*0.488</f>
        <v>2399.6284920000003</v>
      </c>
      <c r="N13" s="22">
        <f t="shared" si="3"/>
        <v>5064.789645000001</v>
      </c>
      <c r="O13" s="23">
        <f>N13*0.488</f>
        <v>2471.61734676</v>
      </c>
      <c r="P13" s="24">
        <f t="shared" si="4"/>
        <v>35549.97338376001</v>
      </c>
    </row>
    <row r="14" spans="1:16" s="1" customFormat="1" ht="15" customHeight="1">
      <c r="A14" s="167" t="s">
        <v>19</v>
      </c>
      <c r="B14" s="168"/>
      <c r="C14" s="169"/>
      <c r="D14" s="46">
        <v>0.4</v>
      </c>
      <c r="E14" s="47">
        <v>65000</v>
      </c>
      <c r="F14" s="22">
        <f t="shared" si="0"/>
        <v>26000</v>
      </c>
      <c r="G14" s="23">
        <f>F14*0.488</f>
        <v>12688</v>
      </c>
      <c r="H14" s="22">
        <f>IF(E14&gt;199299.99,F14,IF(E14*D14*1.03&gt;199299.99,(199300*D14),F14*1.03))</f>
        <v>26780</v>
      </c>
      <c r="I14" s="23">
        <f>H14*0.488</f>
        <v>13068.64</v>
      </c>
      <c r="J14" s="22">
        <f t="shared" si="1"/>
        <v>27583.4</v>
      </c>
      <c r="K14" s="23">
        <f>J14*0.488</f>
        <v>13460.699200000001</v>
      </c>
      <c r="L14" s="22">
        <f t="shared" si="2"/>
        <v>28410.902000000002</v>
      </c>
      <c r="M14" s="23">
        <f>L14*0.488</f>
        <v>13864.520176</v>
      </c>
      <c r="N14" s="22">
        <f t="shared" si="3"/>
        <v>29263.22906</v>
      </c>
      <c r="O14" s="23">
        <f>N14*0.488</f>
        <v>14280.455781280001</v>
      </c>
      <c r="P14" s="24">
        <f t="shared" si="4"/>
        <v>205399.84621728002</v>
      </c>
    </row>
    <row r="15" spans="1:16" s="1" customFormat="1" ht="15" customHeight="1">
      <c r="A15" s="193" t="s">
        <v>70</v>
      </c>
      <c r="B15" s="194"/>
      <c r="C15" s="195"/>
      <c r="D15" s="46">
        <v>0.1</v>
      </c>
      <c r="E15" s="47">
        <v>45000</v>
      </c>
      <c r="F15" s="22">
        <f t="shared" si="0"/>
        <v>4500</v>
      </c>
      <c r="G15" s="23">
        <f>F15*0.375</f>
        <v>1687.5</v>
      </c>
      <c r="H15" s="22">
        <f>IF(E15&gt;199299.99,F15,IF(E15*1.03&gt;199299.99,(199300*D15),F15*1.03))</f>
        <v>4635</v>
      </c>
      <c r="I15" s="23">
        <f>H15*0.375</f>
        <v>1738.125</v>
      </c>
      <c r="J15" s="22">
        <f t="shared" si="1"/>
        <v>4774.05</v>
      </c>
      <c r="K15" s="23">
        <f>J15*0.375</f>
        <v>1790.2687500000002</v>
      </c>
      <c r="L15" s="22">
        <f t="shared" si="2"/>
        <v>4917.271500000001</v>
      </c>
      <c r="M15" s="23">
        <f>L15*0.375</f>
        <v>1843.9768125000003</v>
      </c>
      <c r="N15" s="22">
        <f t="shared" si="3"/>
        <v>5064.789645000001</v>
      </c>
      <c r="O15" s="23">
        <f>N15*0.375</f>
        <v>1899.2961168750003</v>
      </c>
      <c r="P15" s="24">
        <f t="shared" si="4"/>
        <v>32850.277824375</v>
      </c>
    </row>
    <row r="16" spans="1:16" ht="15" customHeight="1">
      <c r="A16" s="183" t="s">
        <v>69</v>
      </c>
      <c r="B16" s="184"/>
      <c r="C16" s="185"/>
      <c r="D16" s="55">
        <v>1</v>
      </c>
      <c r="E16" s="36">
        <v>20664</v>
      </c>
      <c r="F16" s="22">
        <f t="shared" si="0"/>
        <v>20664</v>
      </c>
      <c r="G16" s="25">
        <f>IF(F16&gt;0,366,0)</f>
        <v>366</v>
      </c>
      <c r="H16" s="22">
        <f>IF(E16&gt;199299.99,F16,IF(E16*1.03&gt;199299.99,(199300*D16),F16*1.03))</f>
        <v>21283.920000000002</v>
      </c>
      <c r="I16" s="25">
        <f>IF(F16&gt;0,376,0)</f>
        <v>376</v>
      </c>
      <c r="J16" s="22">
        <f t="shared" si="1"/>
        <v>21922.4376</v>
      </c>
      <c r="K16" s="25">
        <f>IF(F16&gt;0,386,0)</f>
        <v>386</v>
      </c>
      <c r="L16" s="22">
        <f t="shared" si="2"/>
        <v>22580.110728000003</v>
      </c>
      <c r="M16" s="25">
        <f>IF(F16&gt;0,396,0)</f>
        <v>396</v>
      </c>
      <c r="N16" s="22">
        <f t="shared" si="3"/>
        <v>23257.514049840003</v>
      </c>
      <c r="O16" s="25">
        <f>IF(F16&gt;0,396,0)</f>
        <v>396</v>
      </c>
      <c r="P16" s="24">
        <f t="shared" si="4"/>
        <v>111627.98237784</v>
      </c>
    </row>
    <row r="17" spans="1:16" ht="15" customHeight="1">
      <c r="A17" s="186" t="s">
        <v>7</v>
      </c>
      <c r="B17" s="187"/>
      <c r="C17" s="187"/>
      <c r="D17" s="187"/>
      <c r="E17" s="188"/>
      <c r="F17" s="5">
        <f aca="true" t="shared" si="5" ref="F17:O17">SUM(F10:F16)</f>
        <v>139524</v>
      </c>
      <c r="G17" s="10">
        <f t="shared" si="5"/>
        <v>57861.18</v>
      </c>
      <c r="H17" s="5">
        <f t="shared" si="5"/>
        <v>142513.92</v>
      </c>
      <c r="I17" s="10">
        <f t="shared" si="5"/>
        <v>59012.485</v>
      </c>
      <c r="J17" s="5">
        <f t="shared" si="5"/>
        <v>145593.53759999998</v>
      </c>
      <c r="K17" s="10">
        <f t="shared" si="5"/>
        <v>60198.02915000001</v>
      </c>
      <c r="L17" s="5">
        <f t="shared" si="5"/>
        <v>148765.54372800002</v>
      </c>
      <c r="M17" s="10">
        <f t="shared" si="5"/>
        <v>61418.839624500004</v>
      </c>
      <c r="N17" s="5">
        <f t="shared" si="5"/>
        <v>151374.39287984</v>
      </c>
      <c r="O17" s="10">
        <f t="shared" si="5"/>
        <v>62344.715639155</v>
      </c>
      <c r="P17" s="6"/>
    </row>
    <row r="18" spans="1:16" ht="15" customHeight="1">
      <c r="A18" s="189" t="s">
        <v>50</v>
      </c>
      <c r="B18" s="190"/>
      <c r="C18" s="190"/>
      <c r="D18" s="190"/>
      <c r="E18" s="191"/>
      <c r="F18" s="192">
        <f>F17+G17</f>
        <v>197385.18</v>
      </c>
      <c r="G18" s="191"/>
      <c r="H18" s="192">
        <f>H17+I17</f>
        <v>201526.40500000003</v>
      </c>
      <c r="I18" s="191"/>
      <c r="J18" s="192">
        <f>J17+K17</f>
        <v>205791.56675</v>
      </c>
      <c r="K18" s="191"/>
      <c r="L18" s="192">
        <f>L17+M17</f>
        <v>210184.38335250004</v>
      </c>
      <c r="M18" s="191"/>
      <c r="N18" s="192">
        <f>N17+O17</f>
        <v>213719.108518995</v>
      </c>
      <c r="O18" s="191"/>
      <c r="P18" s="19">
        <f>SUM(P10:P16)</f>
        <v>1028606.643621495</v>
      </c>
    </row>
    <row r="19" spans="1:16" ht="15" customHeight="1">
      <c r="A19" s="181" t="s">
        <v>24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366"/>
    </row>
    <row r="20" spans="1:16" ht="15" customHeight="1">
      <c r="A20" s="141" t="s">
        <v>52</v>
      </c>
      <c r="B20" s="142"/>
      <c r="C20" s="142"/>
      <c r="D20" s="142"/>
      <c r="E20" s="143"/>
      <c r="F20" s="144">
        <v>3000</v>
      </c>
      <c r="G20" s="145"/>
      <c r="H20" s="144">
        <v>3000</v>
      </c>
      <c r="I20" s="145"/>
      <c r="J20" s="144">
        <v>3000</v>
      </c>
      <c r="K20" s="145"/>
      <c r="L20" s="144">
        <v>3000</v>
      </c>
      <c r="M20" s="145"/>
      <c r="N20" s="144">
        <v>3000</v>
      </c>
      <c r="O20" s="145"/>
      <c r="P20" s="26">
        <f aca="true" t="shared" si="6" ref="P20:P25">SUM(F20:O20)</f>
        <v>15000</v>
      </c>
    </row>
    <row r="21" spans="1:16" ht="15" customHeight="1">
      <c r="A21" s="141" t="s">
        <v>53</v>
      </c>
      <c r="B21" s="142"/>
      <c r="C21" s="142"/>
      <c r="D21" s="142"/>
      <c r="E21" s="143"/>
      <c r="F21" s="144">
        <v>5000</v>
      </c>
      <c r="G21" s="145"/>
      <c r="H21" s="144">
        <v>5000</v>
      </c>
      <c r="I21" s="145"/>
      <c r="J21" s="144">
        <v>5000</v>
      </c>
      <c r="K21" s="145"/>
      <c r="L21" s="144">
        <v>5000</v>
      </c>
      <c r="M21" s="145"/>
      <c r="N21" s="144">
        <v>5000</v>
      </c>
      <c r="O21" s="145"/>
      <c r="P21" s="26">
        <f t="shared" si="6"/>
        <v>25000</v>
      </c>
    </row>
    <row r="22" spans="1:16" ht="15" customHeight="1">
      <c r="A22" s="141" t="s">
        <v>54</v>
      </c>
      <c r="B22" s="142"/>
      <c r="C22" s="142"/>
      <c r="D22" s="142"/>
      <c r="E22" s="143"/>
      <c r="F22" s="144">
        <v>7000</v>
      </c>
      <c r="G22" s="145"/>
      <c r="H22" s="144">
        <v>7000</v>
      </c>
      <c r="I22" s="145"/>
      <c r="J22" s="144">
        <v>7000</v>
      </c>
      <c r="K22" s="145"/>
      <c r="L22" s="144">
        <v>5000</v>
      </c>
      <c r="M22" s="145"/>
      <c r="N22" s="144">
        <v>5000</v>
      </c>
      <c r="O22" s="145"/>
      <c r="P22" s="26">
        <f t="shared" si="6"/>
        <v>31000</v>
      </c>
    </row>
    <row r="23" spans="1:16" ht="15" customHeight="1">
      <c r="A23" s="141"/>
      <c r="B23" s="142"/>
      <c r="C23" s="142"/>
      <c r="D23" s="142"/>
      <c r="E23" s="143"/>
      <c r="F23" s="144"/>
      <c r="G23" s="145"/>
      <c r="H23" s="144"/>
      <c r="I23" s="145"/>
      <c r="J23" s="144"/>
      <c r="K23" s="145"/>
      <c r="L23" s="144"/>
      <c r="M23" s="145"/>
      <c r="N23" s="144"/>
      <c r="O23" s="145"/>
      <c r="P23" s="26">
        <f t="shared" si="6"/>
        <v>0</v>
      </c>
    </row>
    <row r="24" spans="1:16" ht="15" customHeight="1">
      <c r="A24" s="176"/>
      <c r="B24" s="177"/>
      <c r="C24" s="177"/>
      <c r="D24" s="177"/>
      <c r="E24" s="178"/>
      <c r="F24" s="179"/>
      <c r="G24" s="180"/>
      <c r="H24" s="179"/>
      <c r="I24" s="180"/>
      <c r="J24" s="179"/>
      <c r="K24" s="180"/>
      <c r="L24" s="179"/>
      <c r="M24" s="180"/>
      <c r="N24" s="179"/>
      <c r="O24" s="180"/>
      <c r="P24" s="26">
        <f t="shared" si="6"/>
        <v>0</v>
      </c>
    </row>
    <row r="25" spans="1:16" ht="15" customHeight="1">
      <c r="A25" s="146"/>
      <c r="B25" s="147"/>
      <c r="C25" s="147"/>
      <c r="D25" s="147"/>
      <c r="E25" s="148"/>
      <c r="F25" s="149"/>
      <c r="G25" s="150"/>
      <c r="H25" s="149"/>
      <c r="I25" s="150"/>
      <c r="J25" s="149"/>
      <c r="K25" s="150"/>
      <c r="L25" s="149"/>
      <c r="M25" s="150"/>
      <c r="N25" s="149"/>
      <c r="O25" s="150"/>
      <c r="P25" s="26">
        <f t="shared" si="6"/>
        <v>0</v>
      </c>
    </row>
    <row r="26" spans="1:16" ht="15" customHeight="1">
      <c r="A26" s="134" t="s">
        <v>8</v>
      </c>
      <c r="B26" s="135"/>
      <c r="C26" s="135"/>
      <c r="D26" s="135"/>
      <c r="E26" s="136"/>
      <c r="F26" s="137">
        <f>SUM(F20:G25)</f>
        <v>15000</v>
      </c>
      <c r="G26" s="138"/>
      <c r="H26" s="233">
        <f>SUM(H20:I25)</f>
        <v>15000</v>
      </c>
      <c r="I26" s="138"/>
      <c r="J26" s="233">
        <f>SUM(J20:K25)</f>
        <v>15000</v>
      </c>
      <c r="K26" s="138"/>
      <c r="L26" s="233">
        <f>SUM(L20:M25)</f>
        <v>13000</v>
      </c>
      <c r="M26" s="138"/>
      <c r="N26" s="233">
        <f>SUM(N20:O25)</f>
        <v>13000</v>
      </c>
      <c r="O26" s="138"/>
      <c r="P26" s="14">
        <f>SUM(P20:P25)</f>
        <v>71000</v>
      </c>
    </row>
    <row r="27" spans="1:16" ht="15" customHeight="1">
      <c r="A27" s="139" t="s">
        <v>12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367"/>
    </row>
    <row r="28" spans="1:16" ht="15" customHeight="1">
      <c r="A28" s="141" t="s">
        <v>21</v>
      </c>
      <c r="B28" s="142"/>
      <c r="C28" s="142"/>
      <c r="D28" s="142"/>
      <c r="E28" s="143"/>
      <c r="F28" s="144">
        <v>7000</v>
      </c>
      <c r="G28" s="145"/>
      <c r="H28" s="144"/>
      <c r="I28" s="145"/>
      <c r="J28" s="144"/>
      <c r="K28" s="145"/>
      <c r="L28" s="144"/>
      <c r="M28" s="145"/>
      <c r="N28" s="144"/>
      <c r="O28" s="145"/>
      <c r="P28" s="27">
        <f>SUM(F28:O28)</f>
        <v>7000</v>
      </c>
    </row>
    <row r="29" spans="1:16" s="1" customFormat="1" ht="15" customHeight="1">
      <c r="A29" s="141"/>
      <c r="B29" s="142"/>
      <c r="C29" s="142"/>
      <c r="D29" s="142"/>
      <c r="E29" s="143"/>
      <c r="F29" s="144"/>
      <c r="G29" s="145"/>
      <c r="H29" s="144"/>
      <c r="I29" s="145"/>
      <c r="J29" s="144"/>
      <c r="K29" s="145"/>
      <c r="L29" s="144"/>
      <c r="M29" s="145"/>
      <c r="N29" s="144"/>
      <c r="O29" s="145"/>
      <c r="P29" s="27">
        <f>SUM(F29:O29)</f>
        <v>0</v>
      </c>
    </row>
    <row r="30" spans="1:16" s="1" customFormat="1" ht="15" customHeight="1">
      <c r="A30" s="146"/>
      <c r="B30" s="147"/>
      <c r="C30" s="147"/>
      <c r="D30" s="147"/>
      <c r="E30" s="148"/>
      <c r="F30" s="149"/>
      <c r="G30" s="150"/>
      <c r="H30" s="149"/>
      <c r="I30" s="150"/>
      <c r="J30" s="149"/>
      <c r="K30" s="150"/>
      <c r="L30" s="149"/>
      <c r="M30" s="150"/>
      <c r="N30" s="149"/>
      <c r="O30" s="150"/>
      <c r="P30" s="27">
        <f>SUM(F30:O30)</f>
        <v>0</v>
      </c>
    </row>
    <row r="31" spans="1:16" s="1" customFormat="1" ht="15" customHeight="1">
      <c r="A31" s="134" t="s">
        <v>13</v>
      </c>
      <c r="B31" s="135"/>
      <c r="C31" s="135"/>
      <c r="D31" s="135"/>
      <c r="E31" s="136"/>
      <c r="F31" s="137">
        <f>SUM(F28:G30)</f>
        <v>7000</v>
      </c>
      <c r="G31" s="138"/>
      <c r="H31" s="233">
        <f>SUM(H28:I30)</f>
        <v>0</v>
      </c>
      <c r="I31" s="138"/>
      <c r="J31" s="233">
        <f>SUM(J28:K30)</f>
        <v>0</v>
      </c>
      <c r="K31" s="138"/>
      <c r="L31" s="233">
        <f>SUM(L28:M30)</f>
        <v>0</v>
      </c>
      <c r="M31" s="138"/>
      <c r="N31" s="233">
        <f>SUM(N28:O30)</f>
        <v>0</v>
      </c>
      <c r="O31" s="138"/>
      <c r="P31" s="14">
        <f>SUM(P28:P30)</f>
        <v>7000</v>
      </c>
    </row>
    <row r="32" spans="1:16" ht="15" customHeight="1">
      <c r="A32" s="139" t="s">
        <v>30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367"/>
    </row>
    <row r="33" spans="1:16" ht="15" customHeight="1">
      <c r="A33" s="141" t="s">
        <v>55</v>
      </c>
      <c r="B33" s="142"/>
      <c r="C33" s="142"/>
      <c r="D33" s="142"/>
      <c r="E33" s="143"/>
      <c r="F33" s="144"/>
      <c r="G33" s="145"/>
      <c r="H33" s="144"/>
      <c r="I33" s="145"/>
      <c r="J33" s="144">
        <v>4000</v>
      </c>
      <c r="K33" s="145"/>
      <c r="L33" s="144">
        <v>4200</v>
      </c>
      <c r="M33" s="145"/>
      <c r="N33" s="144">
        <v>5300</v>
      </c>
      <c r="O33" s="145"/>
      <c r="P33" s="27">
        <f>SUM(F33:O33)</f>
        <v>13500</v>
      </c>
    </row>
    <row r="34" spans="1:16" s="1" customFormat="1" ht="15" customHeight="1">
      <c r="A34" s="141" t="s">
        <v>68</v>
      </c>
      <c r="B34" s="142"/>
      <c r="C34" s="142"/>
      <c r="D34" s="142"/>
      <c r="E34" s="143"/>
      <c r="F34" s="144"/>
      <c r="G34" s="145"/>
      <c r="H34" s="144"/>
      <c r="I34" s="145"/>
      <c r="J34" s="144">
        <v>1800</v>
      </c>
      <c r="K34" s="145"/>
      <c r="L34" s="144">
        <v>2000</v>
      </c>
      <c r="M34" s="145"/>
      <c r="N34" s="144">
        <v>2400</v>
      </c>
      <c r="O34" s="145"/>
      <c r="P34" s="27">
        <f>SUM(F34:O34)</f>
        <v>6200</v>
      </c>
    </row>
    <row r="35" spans="1:16" s="1" customFormat="1" ht="15" customHeight="1">
      <c r="A35" s="146"/>
      <c r="B35" s="147"/>
      <c r="C35" s="147"/>
      <c r="D35" s="147"/>
      <c r="E35" s="148"/>
      <c r="F35" s="149"/>
      <c r="G35" s="150"/>
      <c r="H35" s="149"/>
      <c r="I35" s="150"/>
      <c r="J35" s="149"/>
      <c r="K35" s="150"/>
      <c r="L35" s="149"/>
      <c r="M35" s="150"/>
      <c r="N35" s="149"/>
      <c r="O35" s="150"/>
      <c r="P35" s="27">
        <f>SUM(F35:O35)</f>
        <v>0</v>
      </c>
    </row>
    <row r="36" spans="1:16" s="1" customFormat="1" ht="15" customHeight="1">
      <c r="A36" s="134" t="s">
        <v>9</v>
      </c>
      <c r="B36" s="135"/>
      <c r="C36" s="135"/>
      <c r="D36" s="135"/>
      <c r="E36" s="136"/>
      <c r="F36" s="137">
        <f>SUM(F33:G35)</f>
        <v>0</v>
      </c>
      <c r="G36" s="138"/>
      <c r="H36" s="233">
        <f>SUM(H33:I35)</f>
        <v>0</v>
      </c>
      <c r="I36" s="138"/>
      <c r="J36" s="233">
        <f>SUM(J33:K35)</f>
        <v>5800</v>
      </c>
      <c r="K36" s="138"/>
      <c r="L36" s="233">
        <f>SUM(L33:M35)</f>
        <v>6200</v>
      </c>
      <c r="M36" s="138"/>
      <c r="N36" s="233">
        <f>SUM(N33:O35)</f>
        <v>7700</v>
      </c>
      <c r="O36" s="138"/>
      <c r="P36" s="14">
        <f>SUM(P33:P35)</f>
        <v>19700</v>
      </c>
    </row>
    <row r="37" spans="1:16" ht="15" customHeight="1">
      <c r="A37" s="217" t="s">
        <v>29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</row>
    <row r="38" spans="1:16" ht="15" customHeight="1">
      <c r="A38" s="141" t="s">
        <v>77</v>
      </c>
      <c r="B38" s="142"/>
      <c r="C38" s="142"/>
      <c r="D38" s="142"/>
      <c r="E38" s="142"/>
      <c r="F38" s="368"/>
      <c r="G38" s="369"/>
      <c r="H38" s="368">
        <f>100*80</f>
        <v>8000</v>
      </c>
      <c r="I38" s="369"/>
      <c r="J38" s="368">
        <f>150*80</f>
        <v>12000</v>
      </c>
      <c r="K38" s="369"/>
      <c r="L38" s="368">
        <f>200*80</f>
        <v>16000</v>
      </c>
      <c r="M38" s="369"/>
      <c r="N38" s="368">
        <f>100*80</f>
        <v>8000</v>
      </c>
      <c r="O38" s="369"/>
      <c r="P38" s="27">
        <f>SUM(F38:O38)</f>
        <v>44000</v>
      </c>
    </row>
    <row r="39" spans="1:16" ht="15" customHeight="1">
      <c r="A39" s="151" t="s">
        <v>78</v>
      </c>
      <c r="B39" s="152"/>
      <c r="C39" s="152"/>
      <c r="D39" s="152"/>
      <c r="E39" s="152"/>
      <c r="F39" s="372">
        <v>5000</v>
      </c>
      <c r="G39" s="373"/>
      <c r="H39" s="372">
        <v>5150</v>
      </c>
      <c r="I39" s="373"/>
      <c r="J39" s="372"/>
      <c r="K39" s="373"/>
      <c r="L39" s="372"/>
      <c r="M39" s="373"/>
      <c r="N39" s="372"/>
      <c r="O39" s="373"/>
      <c r="P39" s="27">
        <f>SUM(F39:O39)</f>
        <v>10150</v>
      </c>
    </row>
    <row r="40" spans="1:16" ht="15" customHeight="1">
      <c r="A40" s="146" t="s">
        <v>72</v>
      </c>
      <c r="B40" s="147"/>
      <c r="C40" s="147"/>
      <c r="D40" s="147"/>
      <c r="E40" s="147"/>
      <c r="F40" s="370"/>
      <c r="G40" s="371"/>
      <c r="H40" s="370">
        <v>2000</v>
      </c>
      <c r="I40" s="371"/>
      <c r="J40" s="370">
        <v>2000</v>
      </c>
      <c r="K40" s="371"/>
      <c r="L40" s="370">
        <v>2000</v>
      </c>
      <c r="M40" s="371"/>
      <c r="N40" s="370">
        <v>2000</v>
      </c>
      <c r="O40" s="371"/>
      <c r="P40" s="27">
        <f>SUM(F40:O40)</f>
        <v>8000</v>
      </c>
    </row>
    <row r="41" spans="1:16" ht="15" customHeight="1">
      <c r="A41" s="134" t="s">
        <v>23</v>
      </c>
      <c r="B41" s="135"/>
      <c r="C41" s="135"/>
      <c r="D41" s="135"/>
      <c r="E41" s="136"/>
      <c r="F41" s="233">
        <f>SUM(F38:G40)</f>
        <v>5000</v>
      </c>
      <c r="G41" s="138"/>
      <c r="H41" s="233">
        <f>SUM(H38:I40)</f>
        <v>15150</v>
      </c>
      <c r="I41" s="138"/>
      <c r="J41" s="233">
        <f>SUM(J38:K40)</f>
        <v>14000</v>
      </c>
      <c r="K41" s="138"/>
      <c r="L41" s="233">
        <f>SUM(L38:M40)</f>
        <v>18000</v>
      </c>
      <c r="M41" s="138"/>
      <c r="N41" s="233">
        <f>SUM(N38:O40)</f>
        <v>10000</v>
      </c>
      <c r="O41" s="138"/>
      <c r="P41" s="14">
        <f>SUM(P38:P40)</f>
        <v>62150</v>
      </c>
    </row>
    <row r="42" spans="1:16" ht="15" customHeight="1">
      <c r="A42" s="217" t="s">
        <v>66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9"/>
    </row>
    <row r="43" spans="1:19" ht="15" customHeight="1">
      <c r="A43" s="374" t="s">
        <v>56</v>
      </c>
      <c r="B43" s="375"/>
      <c r="C43" s="376" t="s">
        <v>33</v>
      </c>
      <c r="D43" s="376"/>
      <c r="E43" s="376"/>
      <c r="F43" s="388">
        <v>15000</v>
      </c>
      <c r="G43" s="413"/>
      <c r="H43" s="388">
        <v>2000</v>
      </c>
      <c r="I43" s="413"/>
      <c r="J43" s="388">
        <v>6000</v>
      </c>
      <c r="K43" s="413"/>
      <c r="L43" s="388">
        <v>2000</v>
      </c>
      <c r="M43" s="413"/>
      <c r="N43" s="388">
        <v>2000</v>
      </c>
      <c r="O43" s="413"/>
      <c r="P43" s="39">
        <f aca="true" t="shared" si="7" ref="P43:P54">SUM(F43:O43)</f>
        <v>27000</v>
      </c>
      <c r="Q43" s="13"/>
      <c r="R43" s="4"/>
      <c r="S43" s="4"/>
    </row>
    <row r="44" spans="1:19" ht="15" customHeight="1">
      <c r="A44" s="386" t="s">
        <v>63</v>
      </c>
      <c r="B44" s="387"/>
      <c r="C44" s="376" t="s">
        <v>34</v>
      </c>
      <c r="D44" s="376"/>
      <c r="E44" s="376"/>
      <c r="F44" s="414">
        <v>4500</v>
      </c>
      <c r="G44" s="415"/>
      <c r="H44" s="414">
        <v>600</v>
      </c>
      <c r="I44" s="415"/>
      <c r="J44" s="414">
        <v>1800</v>
      </c>
      <c r="K44" s="415"/>
      <c r="L44" s="414">
        <v>600</v>
      </c>
      <c r="M44" s="415"/>
      <c r="N44" s="414">
        <v>600</v>
      </c>
      <c r="O44" s="415"/>
      <c r="P44" s="29">
        <f t="shared" si="7"/>
        <v>8100</v>
      </c>
      <c r="Q44" s="13"/>
      <c r="R44" s="4"/>
      <c r="S44" s="4"/>
    </row>
    <row r="45" spans="1:19" ht="15" customHeight="1">
      <c r="A45" s="386"/>
      <c r="B45" s="387"/>
      <c r="C45" s="383" t="s">
        <v>39</v>
      </c>
      <c r="D45" s="383"/>
      <c r="E45" s="383"/>
      <c r="F45" s="384">
        <f>SUM(F43:G44)</f>
        <v>19500</v>
      </c>
      <c r="G45" s="385"/>
      <c r="H45" s="384">
        <f>SUM(H43:I44)</f>
        <v>2600</v>
      </c>
      <c r="I45" s="385"/>
      <c r="J45" s="384">
        <f>SUM(J43:K44)</f>
        <v>7800</v>
      </c>
      <c r="K45" s="385"/>
      <c r="L45" s="384">
        <f>SUM(L43:M44)</f>
        <v>2600</v>
      </c>
      <c r="M45" s="385"/>
      <c r="N45" s="384">
        <f>SUM(N43:O44)</f>
        <v>2600</v>
      </c>
      <c r="O45" s="385"/>
      <c r="P45" s="41">
        <f t="shared" si="7"/>
        <v>35100</v>
      </c>
      <c r="Q45" s="13"/>
      <c r="R45" s="4"/>
      <c r="S45" s="4"/>
    </row>
    <row r="46" spans="1:19" ht="15" customHeight="1">
      <c r="A46" s="386"/>
      <c r="B46" s="387"/>
      <c r="C46" s="390" t="s">
        <v>43</v>
      </c>
      <c r="D46" s="390"/>
      <c r="E46" s="390"/>
      <c r="F46" s="341">
        <f>IF(F45&gt;25000,25000,F45)</f>
        <v>19500</v>
      </c>
      <c r="G46" s="342"/>
      <c r="H46" s="341">
        <f>IF(F45+H45&lt;25000,H45,IF((25000-F45)&lt;0,0,25000-F45))</f>
        <v>2600</v>
      </c>
      <c r="I46" s="342"/>
      <c r="J46" s="341">
        <f>IF(F45+H45+J45&lt;25000,J45,IF((25000-(F45+H45))&lt;0,0,25000-(F45+H45)))</f>
        <v>2900</v>
      </c>
      <c r="K46" s="342"/>
      <c r="L46" s="341">
        <f>IF(F45+H45+J45+L45&lt;25000,L45,IF((25000-(F45+H45+J45))&lt;0,0,25000-(F45+H45+J45)))</f>
        <v>0</v>
      </c>
      <c r="M46" s="342"/>
      <c r="N46" s="341">
        <f>IF(F45+H45+J45+L45+N45&lt;25000,N45,IF((25000-(F45+H45+J45+L45))&lt;0,0,25000-(F45+H45+J45+L45)))</f>
        <v>0</v>
      </c>
      <c r="O46" s="342"/>
      <c r="P46" s="40">
        <f t="shared" si="7"/>
        <v>25000</v>
      </c>
      <c r="Q46" s="13"/>
      <c r="R46" s="4"/>
      <c r="S46" s="4"/>
    </row>
    <row r="47" spans="1:19" ht="15" customHeight="1">
      <c r="A47" s="379" t="s">
        <v>57</v>
      </c>
      <c r="B47" s="380"/>
      <c r="C47" s="381" t="s">
        <v>35</v>
      </c>
      <c r="D47" s="381"/>
      <c r="E47" s="382"/>
      <c r="F47" s="388">
        <v>35000</v>
      </c>
      <c r="G47" s="413"/>
      <c r="H47" s="388">
        <v>10000</v>
      </c>
      <c r="I47" s="413"/>
      <c r="J47" s="388">
        <v>20000</v>
      </c>
      <c r="K47" s="413"/>
      <c r="L47" s="388">
        <v>10000</v>
      </c>
      <c r="M47" s="413"/>
      <c r="N47" s="388">
        <v>10000</v>
      </c>
      <c r="O47" s="413"/>
      <c r="P47" s="39">
        <f t="shared" si="7"/>
        <v>85000</v>
      </c>
      <c r="Q47" s="13"/>
      <c r="R47" s="2"/>
      <c r="S47" s="2"/>
    </row>
    <row r="48" spans="1:19" ht="15" customHeight="1">
      <c r="A48" s="386" t="s">
        <v>62</v>
      </c>
      <c r="B48" s="387"/>
      <c r="C48" s="376" t="s">
        <v>36</v>
      </c>
      <c r="D48" s="376"/>
      <c r="E48" s="394"/>
      <c r="F48" s="414">
        <v>5250</v>
      </c>
      <c r="G48" s="415"/>
      <c r="H48" s="414">
        <v>1500</v>
      </c>
      <c r="I48" s="415"/>
      <c r="J48" s="414">
        <v>3000</v>
      </c>
      <c r="K48" s="415"/>
      <c r="L48" s="414">
        <v>1500</v>
      </c>
      <c r="M48" s="415"/>
      <c r="N48" s="414">
        <v>1500</v>
      </c>
      <c r="O48" s="415"/>
      <c r="P48" s="29">
        <f t="shared" si="7"/>
        <v>12750</v>
      </c>
      <c r="Q48" s="13"/>
      <c r="R48" s="2"/>
      <c r="S48" s="2"/>
    </row>
    <row r="49" spans="1:19" ht="15" customHeight="1">
      <c r="A49" s="386"/>
      <c r="B49" s="387"/>
      <c r="C49" s="383" t="s">
        <v>40</v>
      </c>
      <c r="D49" s="383"/>
      <c r="E49" s="391"/>
      <c r="F49" s="384">
        <f>SUM(F47:G48)</f>
        <v>40250</v>
      </c>
      <c r="G49" s="385"/>
      <c r="H49" s="384">
        <f>SUM(H47:I48)</f>
        <v>11500</v>
      </c>
      <c r="I49" s="385"/>
      <c r="J49" s="384">
        <f>SUM(J47:K48)</f>
        <v>23000</v>
      </c>
      <c r="K49" s="385"/>
      <c r="L49" s="384">
        <f>SUM(L47:M48)</f>
        <v>11500</v>
      </c>
      <c r="M49" s="385"/>
      <c r="N49" s="384">
        <f>SUM(N47:O48)</f>
        <v>11500</v>
      </c>
      <c r="O49" s="385"/>
      <c r="P49" s="41">
        <f>SUM(F49:O49)</f>
        <v>97750</v>
      </c>
      <c r="Q49" s="13"/>
      <c r="R49" s="2"/>
      <c r="S49" s="2"/>
    </row>
    <row r="50" spans="1:19" ht="15" customHeight="1">
      <c r="A50" s="392"/>
      <c r="B50" s="393"/>
      <c r="C50" s="390" t="s">
        <v>43</v>
      </c>
      <c r="D50" s="390"/>
      <c r="E50" s="395"/>
      <c r="F50" s="341">
        <f>IF(F49&gt;25000,25000,F49)</f>
        <v>25000</v>
      </c>
      <c r="G50" s="342"/>
      <c r="H50" s="341">
        <f>IF(F49+H49&lt;25000,H49,IF((25000-F49)&lt;0,0,25000-F49))</f>
        <v>0</v>
      </c>
      <c r="I50" s="342"/>
      <c r="J50" s="341">
        <f>IF(F49+H49+J49&lt;25000,J49,IF((25000-(F49+H49))&lt;0,0,25000-(F49+H49)))</f>
        <v>0</v>
      </c>
      <c r="K50" s="342"/>
      <c r="L50" s="341">
        <f>IF(F49+H49+J49+L49&lt;25000,L49,IF((25000-(F49+H49+J49))&lt;0,0,25000-(F49+H49+J49)))</f>
        <v>0</v>
      </c>
      <c r="M50" s="342"/>
      <c r="N50" s="341">
        <f>IF(F49+H49+J49+L49+N49&lt;25000,N49,IF((25000-(F49+H49+J49+L49))&lt;0,0,25000-(F49+H49+J49+L49)))</f>
        <v>0</v>
      </c>
      <c r="O50" s="342"/>
      <c r="P50" s="40">
        <f t="shared" si="7"/>
        <v>25000</v>
      </c>
      <c r="Q50" s="13"/>
      <c r="R50" s="2"/>
      <c r="S50" s="2"/>
    </row>
    <row r="51" spans="1:19" ht="15" customHeight="1">
      <c r="A51" s="379" t="s">
        <v>58</v>
      </c>
      <c r="B51" s="380"/>
      <c r="C51" s="381" t="s">
        <v>37</v>
      </c>
      <c r="D51" s="381"/>
      <c r="E51" s="382"/>
      <c r="F51" s="377"/>
      <c r="G51" s="378"/>
      <c r="H51" s="377"/>
      <c r="I51" s="378"/>
      <c r="J51" s="377"/>
      <c r="K51" s="378"/>
      <c r="L51" s="377"/>
      <c r="M51" s="378"/>
      <c r="N51" s="377"/>
      <c r="O51" s="378"/>
      <c r="P51" s="39">
        <f t="shared" si="7"/>
        <v>0</v>
      </c>
      <c r="Q51" s="13"/>
      <c r="R51" s="2"/>
      <c r="S51" s="2"/>
    </row>
    <row r="52" spans="1:19" ht="15" customHeight="1">
      <c r="A52" s="386" t="s">
        <v>42</v>
      </c>
      <c r="B52" s="387"/>
      <c r="C52" s="400" t="s">
        <v>38</v>
      </c>
      <c r="D52" s="400"/>
      <c r="E52" s="401"/>
      <c r="F52" s="388"/>
      <c r="G52" s="389"/>
      <c r="H52" s="388"/>
      <c r="I52" s="389"/>
      <c r="J52" s="388"/>
      <c r="K52" s="389"/>
      <c r="L52" s="388"/>
      <c r="M52" s="389"/>
      <c r="N52" s="388"/>
      <c r="O52" s="389"/>
      <c r="P52" s="29">
        <f t="shared" si="7"/>
        <v>0</v>
      </c>
      <c r="Q52" s="13"/>
      <c r="R52" s="2"/>
      <c r="S52" s="2"/>
    </row>
    <row r="53" spans="1:19" ht="15" customHeight="1">
      <c r="A53" s="386"/>
      <c r="B53" s="387"/>
      <c r="C53" s="397" t="s">
        <v>41</v>
      </c>
      <c r="D53" s="397"/>
      <c r="E53" s="397"/>
      <c r="F53" s="398">
        <f>SUM(F51:G52)</f>
        <v>0</v>
      </c>
      <c r="G53" s="399"/>
      <c r="H53" s="398">
        <f>SUM(H51:I52)</f>
        <v>0</v>
      </c>
      <c r="I53" s="399"/>
      <c r="J53" s="398">
        <f>SUM(J51:K52)</f>
        <v>0</v>
      </c>
      <c r="K53" s="399"/>
      <c r="L53" s="398">
        <f>SUM(L51:M52)</f>
        <v>0</v>
      </c>
      <c r="M53" s="399"/>
      <c r="N53" s="398">
        <f>SUM(N51:O52)</f>
        <v>0</v>
      </c>
      <c r="O53" s="399"/>
      <c r="P53" s="41">
        <f t="shared" si="7"/>
        <v>0</v>
      </c>
      <c r="Q53" s="13"/>
      <c r="R53" s="2"/>
      <c r="S53" s="2"/>
    </row>
    <row r="54" spans="1:19" ht="15" customHeight="1">
      <c r="A54" s="392"/>
      <c r="B54" s="393"/>
      <c r="C54" s="390" t="s">
        <v>43</v>
      </c>
      <c r="D54" s="390"/>
      <c r="E54" s="390"/>
      <c r="F54" s="341">
        <f>IF(F53&gt;25000,25000,F53)</f>
        <v>0</v>
      </c>
      <c r="G54" s="342"/>
      <c r="H54" s="341">
        <f>IF(F53+H53&lt;25000,H53,IF((25000-F53)&lt;0,0,25000-F53))</f>
        <v>0</v>
      </c>
      <c r="I54" s="342"/>
      <c r="J54" s="341">
        <f>IF(F53+H53+J53&lt;25000,J53,IF((25000-(F53+H53))&lt;0,0,25000-(F53+H53)))</f>
        <v>0</v>
      </c>
      <c r="K54" s="342"/>
      <c r="L54" s="341">
        <f>IF(F53+H53+J53+L53&lt;25000,L53,IF((25000-(F53+H53+J53))&lt;0,0,25000-(F53+H53+J53)))</f>
        <v>0</v>
      </c>
      <c r="M54" s="342"/>
      <c r="N54" s="341">
        <f>IF(F53+H53+J53+L53+N53&lt;25000,N53,IF((25000-(F53+H53+J53+L53))&lt;0,0,25000-(F53+H53+J53+L53)))</f>
        <v>0</v>
      </c>
      <c r="O54" s="342"/>
      <c r="P54" s="40">
        <f t="shared" si="7"/>
        <v>0</v>
      </c>
      <c r="Q54" s="13"/>
      <c r="R54" s="2"/>
      <c r="S54" s="2"/>
    </row>
    <row r="55" spans="1:16" ht="15" customHeight="1">
      <c r="A55" s="234" t="s">
        <v>22</v>
      </c>
      <c r="B55" s="235"/>
      <c r="C55" s="235"/>
      <c r="D55" s="235"/>
      <c r="E55" s="235"/>
      <c r="F55" s="210">
        <f>F45+F49+F53</f>
        <v>59750</v>
      </c>
      <c r="G55" s="396"/>
      <c r="H55" s="210">
        <f>H45+H49+H53</f>
        <v>14100</v>
      </c>
      <c r="I55" s="396"/>
      <c r="J55" s="210">
        <f>J45+J49+J53</f>
        <v>30800</v>
      </c>
      <c r="K55" s="396"/>
      <c r="L55" s="210">
        <f>L45+L49+L53</f>
        <v>14100</v>
      </c>
      <c r="M55" s="396"/>
      <c r="N55" s="210">
        <f>N45+N49+N53</f>
        <v>14100</v>
      </c>
      <c r="O55" s="396"/>
      <c r="P55" s="17">
        <f>P45+P49+P54</f>
        <v>132850</v>
      </c>
    </row>
    <row r="56" spans="1:16" ht="15" customHeight="1">
      <c r="A56" s="134" t="s">
        <v>43</v>
      </c>
      <c r="B56" s="135"/>
      <c r="C56" s="135"/>
      <c r="D56" s="135"/>
      <c r="E56" s="135"/>
      <c r="F56" s="233">
        <f>F46+F50+F54</f>
        <v>44500</v>
      </c>
      <c r="G56" s="137"/>
      <c r="H56" s="233">
        <f>H46+H50+H54</f>
        <v>2600</v>
      </c>
      <c r="I56" s="138"/>
      <c r="J56" s="233">
        <f>J46+J50+J54</f>
        <v>2900</v>
      </c>
      <c r="K56" s="138"/>
      <c r="L56" s="233">
        <f>L46+L50+L54</f>
        <v>0</v>
      </c>
      <c r="M56" s="138"/>
      <c r="N56" s="233">
        <f>N46+N50+N54</f>
        <v>0</v>
      </c>
      <c r="O56" s="138"/>
      <c r="P56" s="38">
        <f>SUM(F56:O56)</f>
        <v>50000</v>
      </c>
    </row>
    <row r="57" spans="1:16" ht="15" customHeight="1">
      <c r="A57" s="156" t="s">
        <v>27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8"/>
    </row>
    <row r="58" spans="1:16" ht="15" customHeight="1">
      <c r="A58" s="141"/>
      <c r="B58" s="142"/>
      <c r="C58" s="142"/>
      <c r="D58" s="142"/>
      <c r="E58" s="142"/>
      <c r="F58" s="144"/>
      <c r="G58" s="145"/>
      <c r="H58" s="144"/>
      <c r="I58" s="145"/>
      <c r="J58" s="144"/>
      <c r="K58" s="145"/>
      <c r="L58" s="144"/>
      <c r="M58" s="145"/>
      <c r="N58" s="144"/>
      <c r="O58" s="145"/>
      <c r="P58" s="28">
        <f>SUM(F58:O58)</f>
        <v>0</v>
      </c>
    </row>
    <row r="59" spans="1:16" ht="15" customHeight="1">
      <c r="A59" s="221"/>
      <c r="B59" s="222"/>
      <c r="C59" s="222"/>
      <c r="D59" s="222"/>
      <c r="E59" s="222"/>
      <c r="F59" s="223"/>
      <c r="G59" s="224"/>
      <c r="H59" s="223"/>
      <c r="I59" s="224"/>
      <c r="J59" s="223"/>
      <c r="K59" s="224"/>
      <c r="L59" s="223"/>
      <c r="M59" s="224"/>
      <c r="N59" s="223"/>
      <c r="O59" s="224"/>
      <c r="P59" s="28">
        <f>SUM(F59:O59)</f>
        <v>0</v>
      </c>
    </row>
    <row r="60" spans="1:16" ht="15" customHeight="1" thickBot="1">
      <c r="A60" s="225" t="s">
        <v>28</v>
      </c>
      <c r="B60" s="226"/>
      <c r="C60" s="226"/>
      <c r="D60" s="226"/>
      <c r="E60" s="226"/>
      <c r="F60" s="227">
        <f>SUM(F58:G59)</f>
        <v>0</v>
      </c>
      <c r="G60" s="228"/>
      <c r="H60" s="227">
        <f>SUM(H58:I59)</f>
        <v>0</v>
      </c>
      <c r="I60" s="228"/>
      <c r="J60" s="227">
        <f>SUM(J58:K59)</f>
        <v>0</v>
      </c>
      <c r="K60" s="228"/>
      <c r="L60" s="227">
        <f>SUM(L58:M59)</f>
        <v>0</v>
      </c>
      <c r="M60" s="228"/>
      <c r="N60" s="227">
        <f>SUM(N58:O59)</f>
        <v>0</v>
      </c>
      <c r="O60" s="228"/>
      <c r="P60" s="16">
        <f>SUM(P58:P59)</f>
        <v>0</v>
      </c>
    </row>
    <row r="61" spans="1:17" ht="15" customHeight="1">
      <c r="A61" s="404" t="s">
        <v>10</v>
      </c>
      <c r="B61" s="405"/>
      <c r="C61" s="405"/>
      <c r="D61" s="405"/>
      <c r="E61" s="405"/>
      <c r="F61" s="406">
        <f>F18+F26+F31+F36+F41+F55+F60</f>
        <v>284135.18</v>
      </c>
      <c r="G61" s="416"/>
      <c r="H61" s="406">
        <f>H18+H26+H31+H36+H41+H55+H60</f>
        <v>245776.40500000003</v>
      </c>
      <c r="I61" s="407"/>
      <c r="J61" s="406">
        <f>J18+J26+J31+J36+J41+J55+J60</f>
        <v>271391.56675</v>
      </c>
      <c r="K61" s="407"/>
      <c r="L61" s="406">
        <f>L18+L26+L31+L36+L41+L55+L60</f>
        <v>261484.38335250004</v>
      </c>
      <c r="M61" s="407"/>
      <c r="N61" s="406">
        <f>N18+N26+N31+N36+N41+N55+N60</f>
        <v>258519.108518995</v>
      </c>
      <c r="O61" s="407"/>
      <c r="P61" s="20">
        <f>SUM(F61:O61)</f>
        <v>1321306.643621495</v>
      </c>
      <c r="Q61" s="48">
        <f>P18+P26+P31+P36+P41+P55+P60</f>
        <v>1321306.643621495</v>
      </c>
    </row>
    <row r="62" spans="1:17" ht="15" customHeight="1">
      <c r="A62" s="402" t="s">
        <v>71</v>
      </c>
      <c r="B62" s="403"/>
      <c r="C62" s="403"/>
      <c r="D62" s="403"/>
      <c r="E62" s="403"/>
      <c r="F62" s="212">
        <f>F61-F44-F48-F52</f>
        <v>274385.18</v>
      </c>
      <c r="G62" s="145"/>
      <c r="H62" s="144">
        <f>H61-H44-H48-H52</f>
        <v>243676.40500000003</v>
      </c>
      <c r="I62" s="145"/>
      <c r="J62" s="212">
        <f>J61-J44-J48-J52</f>
        <v>266591.56675</v>
      </c>
      <c r="K62" s="145"/>
      <c r="L62" s="212">
        <f>L61-L44-L48-L52</f>
        <v>259384.38335250004</v>
      </c>
      <c r="M62" s="145"/>
      <c r="N62" s="144">
        <f>N61-N44-N48-N52</f>
        <v>256419.108518995</v>
      </c>
      <c r="O62" s="145"/>
      <c r="P62" s="50">
        <f>P61-P44-P48-P52</f>
        <v>1300456.643621495</v>
      </c>
      <c r="Q62" s="48">
        <f>SUM(F62:O62)</f>
        <v>1300456.643621495</v>
      </c>
    </row>
    <row r="63" spans="1:18" ht="15" customHeight="1">
      <c r="A63" s="163" t="s">
        <v>32</v>
      </c>
      <c r="B63" s="164"/>
      <c r="C63" s="164"/>
      <c r="D63" s="164"/>
      <c r="E63" s="164"/>
      <c r="F63" s="165">
        <f>F18+F26+F36+F41+F56+F60</f>
        <v>261885.18</v>
      </c>
      <c r="G63" s="166"/>
      <c r="H63" s="165">
        <f>H18+H26+H36+H41+H56+H60</f>
        <v>234276.40500000003</v>
      </c>
      <c r="I63" s="166"/>
      <c r="J63" s="165">
        <f>J18+J26+J36+J41+J56+J60</f>
        <v>243491.56675</v>
      </c>
      <c r="K63" s="166"/>
      <c r="L63" s="165">
        <f>L18+L26+L36+L41+L56+L60</f>
        <v>247384.38335250004</v>
      </c>
      <c r="M63" s="166"/>
      <c r="N63" s="165">
        <f>N18+N26+N36+N41+N56+N60</f>
        <v>244419.108518995</v>
      </c>
      <c r="O63" s="166"/>
      <c r="P63" s="11">
        <f>SUM(F63:O63)</f>
        <v>1231456.643621495</v>
      </c>
      <c r="Q63" s="49">
        <f>P60+P56+P41+P36+P26+P18</f>
        <v>1231456.643621495</v>
      </c>
      <c r="R63" s="37"/>
    </row>
    <row r="64" spans="1:18" ht="15" customHeight="1">
      <c r="A64" s="234" t="s">
        <v>25</v>
      </c>
      <c r="B64" s="235"/>
      <c r="C64" s="235"/>
      <c r="D64" s="235"/>
      <c r="E64" s="30">
        <v>0.475</v>
      </c>
      <c r="F64" s="210">
        <f>F63*E64</f>
        <v>124395.46049999999</v>
      </c>
      <c r="G64" s="211"/>
      <c r="H64" s="408">
        <f>H63*E64</f>
        <v>111281.292375</v>
      </c>
      <c r="I64" s="409"/>
      <c r="J64" s="408">
        <f>J63*E64</f>
        <v>115658.49420624999</v>
      </c>
      <c r="K64" s="409"/>
      <c r="L64" s="408">
        <f>L63*E64</f>
        <v>117507.58209243751</v>
      </c>
      <c r="M64" s="409"/>
      <c r="N64" s="408">
        <f>N63*E64</f>
        <v>116099.07654652261</v>
      </c>
      <c r="O64" s="409"/>
      <c r="P64" s="17">
        <f>SUM(F64:O64)</f>
        <v>584941.9057202102</v>
      </c>
      <c r="Q64" s="49">
        <f>P63*E64</f>
        <v>584941.90572021</v>
      </c>
      <c r="R64" s="37"/>
    </row>
    <row r="65" spans="1:17" ht="15" customHeight="1" thickBot="1">
      <c r="A65" s="159" t="s">
        <v>31</v>
      </c>
      <c r="B65" s="160"/>
      <c r="C65" s="160"/>
      <c r="D65" s="160"/>
      <c r="E65" s="160"/>
      <c r="F65" s="161">
        <f>F61+F64</f>
        <v>408530.6405</v>
      </c>
      <c r="G65" s="162"/>
      <c r="H65" s="161">
        <f>H61+H64</f>
        <v>357057.69737500005</v>
      </c>
      <c r="I65" s="410"/>
      <c r="J65" s="161">
        <f>J61+J64</f>
        <v>387050.06095625</v>
      </c>
      <c r="K65" s="410"/>
      <c r="L65" s="161">
        <f>L61+L64</f>
        <v>378991.9654449376</v>
      </c>
      <c r="M65" s="410"/>
      <c r="N65" s="161">
        <f>N61+N64</f>
        <v>374618.1850655176</v>
      </c>
      <c r="O65" s="410"/>
      <c r="P65" s="18">
        <f>SUM(F65:O65)</f>
        <v>1906248.5493417052</v>
      </c>
      <c r="Q65" s="48">
        <f>Q61+Q64</f>
        <v>1906248.5493417052</v>
      </c>
    </row>
    <row r="66" s="3" customFormat="1" ht="15" thickTop="1">
      <c r="A66" s="31"/>
    </row>
    <row r="67" spans="1:8" ht="14.25">
      <c r="A67" s="214" t="s">
        <v>45</v>
      </c>
      <c r="B67" s="214"/>
      <c r="C67" s="214"/>
      <c r="D67" s="214"/>
      <c r="E67" s="214"/>
      <c r="F67" s="214"/>
      <c r="G67" s="214"/>
      <c r="H67" s="109"/>
    </row>
    <row r="68" spans="1:8" ht="12.75">
      <c r="A68" s="66"/>
      <c r="B68" s="66"/>
      <c r="C68" s="66"/>
      <c r="D68" s="66"/>
      <c r="E68" s="66"/>
      <c r="F68" s="66"/>
      <c r="G68" s="66"/>
      <c r="H68" s="66"/>
    </row>
    <row r="69" spans="1:8" ht="15">
      <c r="A69" s="215" t="s">
        <v>48</v>
      </c>
      <c r="B69" s="215"/>
      <c r="C69" s="215"/>
      <c r="D69" s="215"/>
      <c r="E69" s="215"/>
      <c r="F69" s="215"/>
      <c r="G69" s="215"/>
      <c r="H69" s="110"/>
    </row>
    <row r="70" spans="1:8" ht="14.25" customHeight="1">
      <c r="A70" s="216" t="s">
        <v>81</v>
      </c>
      <c r="B70" s="216"/>
      <c r="C70" s="216"/>
      <c r="D70" s="216"/>
      <c r="E70" s="216"/>
      <c r="F70" s="216"/>
      <c r="G70" s="216"/>
      <c r="H70" s="216"/>
    </row>
    <row r="71" spans="1:8" ht="14.25">
      <c r="A71" s="110"/>
      <c r="B71" s="110"/>
      <c r="C71" s="110"/>
      <c r="D71" s="110"/>
      <c r="E71" s="110"/>
      <c r="F71" s="110"/>
      <c r="G71" s="110"/>
      <c r="H71" s="110"/>
    </row>
    <row r="72" spans="1:8" ht="12.75" customHeight="1">
      <c r="A72" s="133" t="s">
        <v>49</v>
      </c>
      <c r="B72" s="133"/>
      <c r="C72" s="133"/>
      <c r="D72" s="133"/>
      <c r="E72" s="133"/>
      <c r="F72" s="133"/>
      <c r="G72" s="133"/>
      <c r="H72" s="133"/>
    </row>
    <row r="73" spans="1:8" ht="12.75" customHeight="1">
      <c r="A73" s="133"/>
      <c r="B73" s="133"/>
      <c r="C73" s="133"/>
      <c r="D73" s="133"/>
      <c r="E73" s="133"/>
      <c r="F73" s="133"/>
      <c r="G73" s="133"/>
      <c r="H73" s="133"/>
    </row>
    <row r="74" spans="1:8" ht="12.75" customHeight="1">
      <c r="A74" s="133"/>
      <c r="B74" s="133"/>
      <c r="C74" s="133"/>
      <c r="D74" s="133"/>
      <c r="E74" s="133"/>
      <c r="F74" s="133"/>
      <c r="G74" s="133"/>
      <c r="H74" s="133"/>
    </row>
    <row r="75" spans="1:8" ht="12.75" customHeight="1">
      <c r="A75" s="133"/>
      <c r="B75" s="133"/>
      <c r="C75" s="133"/>
      <c r="D75" s="133"/>
      <c r="E75" s="133"/>
      <c r="F75" s="133"/>
      <c r="G75" s="133"/>
      <c r="H75" s="133"/>
    </row>
    <row r="76" spans="2:8" ht="15">
      <c r="B76" s="111"/>
      <c r="C76" s="111"/>
      <c r="D76" s="111"/>
      <c r="E76" s="111"/>
      <c r="F76" s="111"/>
      <c r="G76" s="111"/>
      <c r="H76" s="111"/>
    </row>
    <row r="78" ht="15">
      <c r="A78" s="111" t="s">
        <v>79</v>
      </c>
    </row>
  </sheetData>
  <sheetProtection/>
  <mergeCells count="295">
    <mergeCell ref="A67:G67"/>
    <mergeCell ref="A70:H70"/>
    <mergeCell ref="A69:G69"/>
    <mergeCell ref="D2:N2"/>
    <mergeCell ref="D3:N3"/>
    <mergeCell ref="D4:N4"/>
    <mergeCell ref="C5:F5"/>
    <mergeCell ref="A2:B5"/>
    <mergeCell ref="A65:E65"/>
    <mergeCell ref="F65:G65"/>
    <mergeCell ref="H65:I65"/>
    <mergeCell ref="J65:K65"/>
    <mergeCell ref="L65:M65"/>
    <mergeCell ref="N65:O65"/>
    <mergeCell ref="A64:D64"/>
    <mergeCell ref="F64:G64"/>
    <mergeCell ref="H64:I64"/>
    <mergeCell ref="J64:K64"/>
    <mergeCell ref="L64:M64"/>
    <mergeCell ref="N64:O64"/>
    <mergeCell ref="A63:E63"/>
    <mergeCell ref="F63:G63"/>
    <mergeCell ref="H63:I63"/>
    <mergeCell ref="J63:K63"/>
    <mergeCell ref="L63:M63"/>
    <mergeCell ref="N63:O63"/>
    <mergeCell ref="A61:E61"/>
    <mergeCell ref="F61:G61"/>
    <mergeCell ref="H61:I61"/>
    <mergeCell ref="J61:K61"/>
    <mergeCell ref="L61:M61"/>
    <mergeCell ref="N61:O61"/>
    <mergeCell ref="A60:E60"/>
    <mergeCell ref="F60:G60"/>
    <mergeCell ref="H60:I60"/>
    <mergeCell ref="J60:K60"/>
    <mergeCell ref="L60:M60"/>
    <mergeCell ref="N60:O60"/>
    <mergeCell ref="A59:E59"/>
    <mergeCell ref="F59:G59"/>
    <mergeCell ref="H59:I59"/>
    <mergeCell ref="J59:K59"/>
    <mergeCell ref="L59:M59"/>
    <mergeCell ref="N59:O59"/>
    <mergeCell ref="A57:P57"/>
    <mergeCell ref="A58:E58"/>
    <mergeCell ref="F58:G58"/>
    <mergeCell ref="H58:I58"/>
    <mergeCell ref="J58:K58"/>
    <mergeCell ref="L58:M58"/>
    <mergeCell ref="N58:O58"/>
    <mergeCell ref="A56:E56"/>
    <mergeCell ref="F56:G56"/>
    <mergeCell ref="H56:I56"/>
    <mergeCell ref="J56:K56"/>
    <mergeCell ref="L56:M56"/>
    <mergeCell ref="N56:O56"/>
    <mergeCell ref="A55:E55"/>
    <mergeCell ref="F55:G55"/>
    <mergeCell ref="H55:I55"/>
    <mergeCell ref="J55:K55"/>
    <mergeCell ref="L55:M55"/>
    <mergeCell ref="N55:O55"/>
    <mergeCell ref="N52:O52"/>
    <mergeCell ref="C53:E53"/>
    <mergeCell ref="F53:G53"/>
    <mergeCell ref="H53:I53"/>
    <mergeCell ref="J53:K53"/>
    <mergeCell ref="L53:M53"/>
    <mergeCell ref="N53:O53"/>
    <mergeCell ref="A52:B54"/>
    <mergeCell ref="C52:E52"/>
    <mergeCell ref="F52:G52"/>
    <mergeCell ref="H52:I52"/>
    <mergeCell ref="J52:K52"/>
    <mergeCell ref="L52:M52"/>
    <mergeCell ref="C54:E54"/>
    <mergeCell ref="F54:G54"/>
    <mergeCell ref="H54:I54"/>
    <mergeCell ref="J54:K54"/>
    <mergeCell ref="L54:M54"/>
    <mergeCell ref="N54:O54"/>
    <mergeCell ref="N50:O50"/>
    <mergeCell ref="A51:B51"/>
    <mergeCell ref="C51:E51"/>
    <mergeCell ref="F51:G51"/>
    <mergeCell ref="H51:I51"/>
    <mergeCell ref="J51:K51"/>
    <mergeCell ref="L51:M51"/>
    <mergeCell ref="N51:O51"/>
    <mergeCell ref="J50:K50"/>
    <mergeCell ref="A47:B47"/>
    <mergeCell ref="C47:E47"/>
    <mergeCell ref="F47:G47"/>
    <mergeCell ref="H47:I47"/>
    <mergeCell ref="J47:K47"/>
    <mergeCell ref="L47:M47"/>
    <mergeCell ref="N47:O47"/>
    <mergeCell ref="N48:O48"/>
    <mergeCell ref="C49:E49"/>
    <mergeCell ref="F49:G49"/>
    <mergeCell ref="H49:I49"/>
    <mergeCell ref="J49:K49"/>
    <mergeCell ref="L49:M49"/>
    <mergeCell ref="N49:O49"/>
    <mergeCell ref="A48:B50"/>
    <mergeCell ref="C48:E48"/>
    <mergeCell ref="F48:G48"/>
    <mergeCell ref="H48:I48"/>
    <mergeCell ref="J48:K48"/>
    <mergeCell ref="L48:M48"/>
    <mergeCell ref="C50:E50"/>
    <mergeCell ref="F50:G50"/>
    <mergeCell ref="H50:I50"/>
    <mergeCell ref="L50:M50"/>
    <mergeCell ref="N44:O44"/>
    <mergeCell ref="C45:E45"/>
    <mergeCell ref="F45:G45"/>
    <mergeCell ref="H45:I45"/>
    <mergeCell ref="J45:K45"/>
    <mergeCell ref="L45:M45"/>
    <mergeCell ref="N45:O45"/>
    <mergeCell ref="A44:B46"/>
    <mergeCell ref="C44:E44"/>
    <mergeCell ref="F44:G44"/>
    <mergeCell ref="H44:I44"/>
    <mergeCell ref="J44:K44"/>
    <mergeCell ref="L44:M44"/>
    <mergeCell ref="C46:E46"/>
    <mergeCell ref="F46:G46"/>
    <mergeCell ref="H46:I46"/>
    <mergeCell ref="J46:K46"/>
    <mergeCell ref="L46:M46"/>
    <mergeCell ref="N46:O46"/>
    <mergeCell ref="A42:P42"/>
    <mergeCell ref="A43:B43"/>
    <mergeCell ref="C43:E43"/>
    <mergeCell ref="F43:G43"/>
    <mergeCell ref="H43:I43"/>
    <mergeCell ref="J43:K43"/>
    <mergeCell ref="L43:M43"/>
    <mergeCell ref="N43:O43"/>
    <mergeCell ref="A41:E41"/>
    <mergeCell ref="F41:G41"/>
    <mergeCell ref="H41:I41"/>
    <mergeCell ref="J41:K41"/>
    <mergeCell ref="L41:M41"/>
    <mergeCell ref="N41:O41"/>
    <mergeCell ref="A40:E40"/>
    <mergeCell ref="F40:G40"/>
    <mergeCell ref="H40:I40"/>
    <mergeCell ref="J40:K40"/>
    <mergeCell ref="L40:M40"/>
    <mergeCell ref="N40:O40"/>
    <mergeCell ref="A39:E39"/>
    <mergeCell ref="F39:G39"/>
    <mergeCell ref="H39:I39"/>
    <mergeCell ref="J39:K39"/>
    <mergeCell ref="L39:M39"/>
    <mergeCell ref="N39:O39"/>
    <mergeCell ref="A37:P37"/>
    <mergeCell ref="A38:E38"/>
    <mergeCell ref="F38:G38"/>
    <mergeCell ref="H38:I38"/>
    <mergeCell ref="J38:K38"/>
    <mergeCell ref="L38:M38"/>
    <mergeCell ref="N38:O38"/>
    <mergeCell ref="A36:E36"/>
    <mergeCell ref="F36:G36"/>
    <mergeCell ref="H36:I36"/>
    <mergeCell ref="J36:K36"/>
    <mergeCell ref="L36:M36"/>
    <mergeCell ref="N36:O36"/>
    <mergeCell ref="A35:E35"/>
    <mergeCell ref="F35:G35"/>
    <mergeCell ref="H35:I35"/>
    <mergeCell ref="J35:K35"/>
    <mergeCell ref="L35:M35"/>
    <mergeCell ref="N35:O35"/>
    <mergeCell ref="A34:E34"/>
    <mergeCell ref="F34:G34"/>
    <mergeCell ref="H34:I34"/>
    <mergeCell ref="J34:K34"/>
    <mergeCell ref="L34:M34"/>
    <mergeCell ref="N34:O34"/>
    <mergeCell ref="A32:P32"/>
    <mergeCell ref="A33:E33"/>
    <mergeCell ref="F33:G33"/>
    <mergeCell ref="H33:I33"/>
    <mergeCell ref="J33:K33"/>
    <mergeCell ref="L33:M33"/>
    <mergeCell ref="N33:O33"/>
    <mergeCell ref="A31:E31"/>
    <mergeCell ref="F31:G31"/>
    <mergeCell ref="H31:I31"/>
    <mergeCell ref="J31:K31"/>
    <mergeCell ref="L31:M31"/>
    <mergeCell ref="N31:O31"/>
    <mergeCell ref="A30:E30"/>
    <mergeCell ref="F30:G30"/>
    <mergeCell ref="H30:I30"/>
    <mergeCell ref="J30:K30"/>
    <mergeCell ref="L30:M30"/>
    <mergeCell ref="N30:O30"/>
    <mergeCell ref="A29:E29"/>
    <mergeCell ref="F29:G29"/>
    <mergeCell ref="H29:I29"/>
    <mergeCell ref="J29:K29"/>
    <mergeCell ref="L29:M29"/>
    <mergeCell ref="N29:O29"/>
    <mergeCell ref="A27:P27"/>
    <mergeCell ref="A28:E28"/>
    <mergeCell ref="F28:G28"/>
    <mergeCell ref="H28:I28"/>
    <mergeCell ref="J28:K28"/>
    <mergeCell ref="L28:M28"/>
    <mergeCell ref="N28:O28"/>
    <mergeCell ref="A26:E26"/>
    <mergeCell ref="F26:G26"/>
    <mergeCell ref="H26:I26"/>
    <mergeCell ref="J26:K26"/>
    <mergeCell ref="L26:M26"/>
    <mergeCell ref="N26:O26"/>
    <mergeCell ref="A25:E25"/>
    <mergeCell ref="F25:G25"/>
    <mergeCell ref="H25:I25"/>
    <mergeCell ref="J25:K25"/>
    <mergeCell ref="L25:M25"/>
    <mergeCell ref="N25:O25"/>
    <mergeCell ref="A24:E24"/>
    <mergeCell ref="F24:G24"/>
    <mergeCell ref="H24:I24"/>
    <mergeCell ref="J24:K24"/>
    <mergeCell ref="L24:M24"/>
    <mergeCell ref="N24:O24"/>
    <mergeCell ref="A23:E23"/>
    <mergeCell ref="F23:G23"/>
    <mergeCell ref="H23:I23"/>
    <mergeCell ref="J23:K23"/>
    <mergeCell ref="L23:M23"/>
    <mergeCell ref="N23:O23"/>
    <mergeCell ref="A22:E22"/>
    <mergeCell ref="F22:G22"/>
    <mergeCell ref="H22:I22"/>
    <mergeCell ref="J22:K22"/>
    <mergeCell ref="L22:M22"/>
    <mergeCell ref="N22:O22"/>
    <mergeCell ref="A14:C14"/>
    <mergeCell ref="A11:C11"/>
    <mergeCell ref="A12:C12"/>
    <mergeCell ref="H21:I21"/>
    <mergeCell ref="J21:K21"/>
    <mergeCell ref="L21:M21"/>
    <mergeCell ref="N21:O21"/>
    <mergeCell ref="N18:O18"/>
    <mergeCell ref="A19:P19"/>
    <mergeCell ref="A20:E20"/>
    <mergeCell ref="F20:G20"/>
    <mergeCell ref="H20:I20"/>
    <mergeCell ref="J20:K20"/>
    <mergeCell ref="L20:M20"/>
    <mergeCell ref="N20:O20"/>
    <mergeCell ref="A16:C16"/>
    <mergeCell ref="A21:E21"/>
    <mergeCell ref="F21:G21"/>
    <mergeCell ref="A17:E17"/>
    <mergeCell ref="A18:E18"/>
    <mergeCell ref="F18:G18"/>
    <mergeCell ref="H18:I18"/>
    <mergeCell ref="J18:K18"/>
    <mergeCell ref="L18:M18"/>
    <mergeCell ref="A72:H75"/>
    <mergeCell ref="A1:P1"/>
    <mergeCell ref="H5:J5"/>
    <mergeCell ref="K5:L5"/>
    <mergeCell ref="O2:P5"/>
    <mergeCell ref="A6:P6"/>
    <mergeCell ref="A7:E7"/>
    <mergeCell ref="F7:G7"/>
    <mergeCell ref="H7:I7"/>
    <mergeCell ref="J7:K7"/>
    <mergeCell ref="L7:M7"/>
    <mergeCell ref="N7:O7"/>
    <mergeCell ref="P7:P8"/>
    <mergeCell ref="A8:O8"/>
    <mergeCell ref="A9:C9"/>
    <mergeCell ref="A10:C10"/>
    <mergeCell ref="A15:C15"/>
    <mergeCell ref="A62:E62"/>
    <mergeCell ref="F62:G62"/>
    <mergeCell ref="H62:I62"/>
    <mergeCell ref="J62:K62"/>
    <mergeCell ref="L62:M62"/>
    <mergeCell ref="N62:O62"/>
    <mergeCell ref="A13:C13"/>
  </mergeCells>
  <printOptions horizontalCentered="1"/>
  <pageMargins left="0" right="0" top="0.25" bottom="0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Baylor College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Kline</dc:creator>
  <cp:keywords/>
  <dc:description/>
  <cp:lastModifiedBy>Sarah Kinkade</cp:lastModifiedBy>
  <cp:lastPrinted>2017-01-31T21:22:52Z</cp:lastPrinted>
  <dcterms:created xsi:type="dcterms:W3CDTF">2000-10-30T20:56:12Z</dcterms:created>
  <dcterms:modified xsi:type="dcterms:W3CDTF">2021-08-11T20:18:03Z</dcterms:modified>
  <cp:category/>
  <cp:version/>
  <cp:contentType/>
  <cp:contentStatus/>
</cp:coreProperties>
</file>