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adr_grants\GRANTS EXTERNAL\2025\AA-Administrative Documents\Budget Template 2026\"/>
    </mc:Choice>
  </mc:AlternateContent>
  <xr:revisionPtr revIDLastSave="0" documentId="8_{2C5A4B98-632B-4DD6-BA04-3371FA44204C}" xr6:coauthVersionLast="47" xr6:coauthVersionMax="47" xr10:uidLastSave="{00000000-0000-0000-0000-000000000000}"/>
  <bookViews>
    <workbookView xWindow="-21720" yWindow="-120" windowWidth="21840" windowHeight="13020" xr2:uid="{00000000-000D-0000-FFFF-FFFF00000000}"/>
  </bookViews>
  <sheets>
    <sheet name="Instructions" sheetId="21" r:id="rId1"/>
    <sheet name="1 Year Worksheet" sheetId="15" r:id="rId2"/>
    <sheet name="1 Year with Subcontract" sheetId="20" r:id="rId3"/>
    <sheet name="2 Year Worksheet" sheetId="19" r:id="rId4"/>
    <sheet name="3 Year Worksheet" sheetId="17" r:id="rId5"/>
    <sheet name="4 Year Worksheet" sheetId="18" r:id="rId6"/>
    <sheet name="5 Year Worksheet" sheetId="13" r:id="rId7"/>
    <sheet name="Sample" sheetId="16" r:id="rId8"/>
  </sheets>
  <definedNames>
    <definedName name="_xlnm.Print_Area" localSheetId="2">'1 Year with Subcontract'!$A$1:$H$59</definedName>
    <definedName name="_xlnm.Print_Area" localSheetId="1">'1 Year Worksheet'!$A$1:$H$46</definedName>
    <definedName name="_xlnm.Print_Area" localSheetId="3">'2 Year Worksheet'!$A$1:$J$64</definedName>
    <definedName name="_xlnm.Print_Area" localSheetId="4">'3 Year Worksheet'!$A$1:$L$64</definedName>
    <definedName name="_xlnm.Print_Area" localSheetId="5">'4 Year Worksheet'!$A$1:$N$64</definedName>
    <definedName name="_xlnm.Print_Area" localSheetId="6">'5 Year Worksheet'!$A$1:$P$68</definedName>
    <definedName name="_xlnm.Print_Area" localSheetId="7">Sample!$A$1:$P$65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6" l="1"/>
  <c r="O11" i="16"/>
  <c r="O12" i="16"/>
  <c r="O13" i="16"/>
  <c r="O14" i="16"/>
  <c r="O15" i="16"/>
  <c r="O10" i="16"/>
  <c r="M11" i="16"/>
  <c r="M12" i="16"/>
  <c r="M13" i="16"/>
  <c r="M14" i="16"/>
  <c r="M15" i="16"/>
  <c r="M10" i="16"/>
  <c r="K11" i="16"/>
  <c r="K12" i="16"/>
  <c r="K13" i="16"/>
  <c r="K14" i="16"/>
  <c r="K15" i="16"/>
  <c r="K10" i="16"/>
  <c r="I11" i="16"/>
  <c r="I12" i="16"/>
  <c r="I13" i="16"/>
  <c r="I14" i="16"/>
  <c r="I15" i="16"/>
  <c r="I10" i="16"/>
  <c r="G14" i="16"/>
  <c r="G13" i="16"/>
  <c r="G12" i="16"/>
  <c r="G11" i="16"/>
  <c r="G10" i="16"/>
  <c r="O15" i="13"/>
  <c r="M15" i="13"/>
  <c r="K15" i="13"/>
  <c r="I15" i="13"/>
  <c r="G15" i="13"/>
  <c r="O14" i="13"/>
  <c r="O13" i="13"/>
  <c r="O12" i="13"/>
  <c r="O11" i="13"/>
  <c r="M14" i="13"/>
  <c r="M13" i="13"/>
  <c r="M12" i="13"/>
  <c r="M11" i="13"/>
  <c r="K14" i="13"/>
  <c r="K13" i="13"/>
  <c r="K12" i="13"/>
  <c r="K11" i="13"/>
  <c r="I14" i="13"/>
  <c r="I13" i="13"/>
  <c r="I12" i="13"/>
  <c r="I11" i="13"/>
  <c r="G14" i="13"/>
  <c r="G13" i="13"/>
  <c r="G12" i="13"/>
  <c r="G11" i="13"/>
  <c r="M15" i="18"/>
  <c r="K15" i="18"/>
  <c r="I15" i="18"/>
  <c r="G15" i="18"/>
  <c r="M14" i="18"/>
  <c r="M13" i="18"/>
  <c r="M12" i="18"/>
  <c r="M11" i="18"/>
  <c r="K14" i="18"/>
  <c r="K13" i="18"/>
  <c r="K12" i="18"/>
  <c r="K11" i="18"/>
  <c r="I14" i="18"/>
  <c r="I13" i="18"/>
  <c r="I12" i="18"/>
  <c r="I11" i="18"/>
  <c r="G14" i="18"/>
  <c r="G13" i="18"/>
  <c r="G12" i="18"/>
  <c r="G11" i="18"/>
  <c r="K15" i="17"/>
  <c r="K14" i="17"/>
  <c r="K13" i="17"/>
  <c r="K12" i="17"/>
  <c r="K11" i="17"/>
  <c r="I15" i="17"/>
  <c r="I14" i="17"/>
  <c r="I13" i="17"/>
  <c r="I12" i="17"/>
  <c r="I11" i="17"/>
  <c r="G14" i="17"/>
  <c r="G13" i="17"/>
  <c r="G12" i="17"/>
  <c r="G11" i="17"/>
  <c r="G15" i="17"/>
  <c r="I15" i="19"/>
  <c r="I14" i="19"/>
  <c r="I13" i="19"/>
  <c r="I12" i="19"/>
  <c r="I11" i="19"/>
  <c r="G15" i="19"/>
  <c r="G14" i="19"/>
  <c r="G13" i="19"/>
  <c r="G12" i="19"/>
  <c r="G11" i="19"/>
  <c r="G13" i="20"/>
  <c r="G12" i="20"/>
  <c r="G11" i="20"/>
  <c r="G14" i="20"/>
  <c r="G13" i="15"/>
  <c r="G12" i="15"/>
  <c r="G11" i="15"/>
  <c r="F47" i="20" l="1"/>
  <c r="F48" i="20" s="1"/>
  <c r="F16" i="16" l="1"/>
  <c r="H16" i="16" s="1"/>
  <c r="J16" i="16" s="1"/>
  <c r="L16" i="16" s="1"/>
  <c r="N16" i="16" s="1"/>
  <c r="F15" i="16"/>
  <c r="H15" i="16" s="1"/>
  <c r="J15" i="16" s="1"/>
  <c r="L15" i="16" s="1"/>
  <c r="N15" i="16" s="1"/>
  <c r="F14" i="16"/>
  <c r="H14" i="16" s="1"/>
  <c r="J14" i="16" s="1"/>
  <c r="L14" i="16" s="1"/>
  <c r="N14" i="16" s="1"/>
  <c r="F13" i="16"/>
  <c r="H13" i="16" s="1"/>
  <c r="J13" i="16" s="1"/>
  <c r="L13" i="16" s="1"/>
  <c r="N13" i="16" s="1"/>
  <c r="F12" i="16"/>
  <c r="H12" i="16" s="1"/>
  <c r="J12" i="16" s="1"/>
  <c r="L12" i="16" s="1"/>
  <c r="N12" i="16" s="1"/>
  <c r="F11" i="16"/>
  <c r="H11" i="16" s="1"/>
  <c r="J11" i="16" s="1"/>
  <c r="L11" i="16" s="1"/>
  <c r="N11" i="16" s="1"/>
  <c r="F10" i="16"/>
  <c r="N10" i="16" s="1"/>
  <c r="F16" i="13"/>
  <c r="H16" i="13" s="1"/>
  <c r="J16" i="13" s="1"/>
  <c r="L16" i="13" s="1"/>
  <c r="N16" i="13" s="1"/>
  <c r="F15" i="13"/>
  <c r="H15" i="13" s="1"/>
  <c r="J15" i="13" s="1"/>
  <c r="L15" i="13" s="1"/>
  <c r="N15" i="13" s="1"/>
  <c r="F14" i="13"/>
  <c r="H14" i="13" s="1"/>
  <c r="H13" i="13"/>
  <c r="F13" i="13"/>
  <c r="F12" i="13"/>
  <c r="H12" i="13" s="1"/>
  <c r="F11" i="13"/>
  <c r="H11" i="13" s="1"/>
  <c r="F16" i="18"/>
  <c r="H16" i="18" s="1"/>
  <c r="J16" i="18" s="1"/>
  <c r="L16" i="18" s="1"/>
  <c r="F15" i="18"/>
  <c r="H15" i="18" s="1"/>
  <c r="J15" i="18" s="1"/>
  <c r="L15" i="18" s="1"/>
  <c r="F14" i="18"/>
  <c r="H14" i="18" s="1"/>
  <c r="F13" i="18"/>
  <c r="H13" i="18" s="1"/>
  <c r="F12" i="18"/>
  <c r="H12" i="18" s="1"/>
  <c r="F11" i="18"/>
  <c r="H11" i="18" s="1"/>
  <c r="F16" i="17"/>
  <c r="H16" i="17" s="1"/>
  <c r="J16" i="17" s="1"/>
  <c r="F15" i="17"/>
  <c r="H15" i="17" s="1"/>
  <c r="J15" i="17" s="1"/>
  <c r="F14" i="17"/>
  <c r="H14" i="17" s="1"/>
  <c r="F13" i="17"/>
  <c r="H13" i="17" s="1"/>
  <c r="F12" i="17"/>
  <c r="H12" i="17" s="1"/>
  <c r="F11" i="17"/>
  <c r="H11" i="17" s="1"/>
  <c r="F16" i="19"/>
  <c r="H16" i="19" s="1"/>
  <c r="F15" i="19"/>
  <c r="H15" i="19" s="1"/>
  <c r="F14" i="19"/>
  <c r="H14" i="19" s="1"/>
  <c r="F13" i="19"/>
  <c r="H13" i="19" s="1"/>
  <c r="F12" i="19"/>
  <c r="H12" i="19" s="1"/>
  <c r="F11" i="19"/>
  <c r="H11" i="19" s="1"/>
  <c r="F15" i="20"/>
  <c r="F14" i="20"/>
  <c r="F13" i="20"/>
  <c r="F12" i="20"/>
  <c r="F11" i="20"/>
  <c r="J13" i="18" l="1"/>
  <c r="J11" i="17"/>
  <c r="J14" i="18"/>
  <c r="J13" i="17"/>
  <c r="J11" i="18"/>
  <c r="J12" i="18"/>
  <c r="J12" i="13"/>
  <c r="J12" i="17"/>
  <c r="J13" i="13"/>
  <c r="J14" i="13"/>
  <c r="J14" i="17"/>
  <c r="J11" i="13"/>
  <c r="H10" i="16"/>
  <c r="J10" i="16"/>
  <c r="L10" i="16"/>
  <c r="G15" i="20"/>
  <c r="G16" i="19"/>
  <c r="M16" i="18"/>
  <c r="I16" i="13"/>
  <c r="O16" i="16"/>
  <c r="M16" i="13"/>
  <c r="K16" i="16"/>
  <c r="K16" i="18"/>
  <c r="I16" i="17"/>
  <c r="G16" i="18"/>
  <c r="L14" i="13" l="1"/>
  <c r="L12" i="13"/>
  <c r="L14" i="18"/>
  <c r="L13" i="13"/>
  <c r="L12" i="18"/>
  <c r="L11" i="18"/>
  <c r="L13" i="18"/>
  <c r="L11" i="13"/>
  <c r="I16" i="19"/>
  <c r="K16" i="13"/>
  <c r="I16" i="18"/>
  <c r="G16" i="13"/>
  <c r="O16" i="13"/>
  <c r="G16" i="17"/>
  <c r="I16" i="16"/>
  <c r="M16" i="16"/>
  <c r="K16" i="17"/>
  <c r="G16" i="16"/>
  <c r="F14" i="15"/>
  <c r="G14" i="15" s="1"/>
  <c r="F13" i="15"/>
  <c r="F12" i="15"/>
  <c r="F11" i="15"/>
  <c r="N13" i="13" l="1"/>
  <c r="N12" i="13"/>
  <c r="N14" i="13"/>
  <c r="N11" i="13"/>
  <c r="H34" i="15" l="1"/>
  <c r="H35" i="15"/>
  <c r="F63" i="13"/>
  <c r="P60" i="13"/>
  <c r="P61" i="13"/>
  <c r="P38" i="13"/>
  <c r="P39" i="13"/>
  <c r="F26" i="13"/>
  <c r="F44" i="17"/>
  <c r="F45" i="17" l="1"/>
  <c r="H14" i="15"/>
  <c r="N38" i="16"/>
  <c r="L38" i="16"/>
  <c r="J38" i="16"/>
  <c r="J41" i="16" s="1"/>
  <c r="H38" i="16"/>
  <c r="H13" i="20"/>
  <c r="H53" i="20"/>
  <c r="H52" i="20"/>
  <c r="H46" i="20"/>
  <c r="H45" i="20"/>
  <c r="F43" i="20"/>
  <c r="F44" i="20" s="1"/>
  <c r="H42" i="20"/>
  <c r="H41" i="20"/>
  <c r="H38" i="20"/>
  <c r="H37" i="20"/>
  <c r="H36" i="20"/>
  <c r="H35" i="20"/>
  <c r="H32" i="20"/>
  <c r="H31" i="20"/>
  <c r="H30" i="20"/>
  <c r="H33" i="20" s="1"/>
  <c r="H27" i="20"/>
  <c r="H26" i="20"/>
  <c r="H28" i="20" s="1"/>
  <c r="H23" i="20"/>
  <c r="H22" i="20"/>
  <c r="H21" i="20"/>
  <c r="H20" i="20"/>
  <c r="H19" i="20"/>
  <c r="H12" i="20"/>
  <c r="F16" i="20"/>
  <c r="H11" i="20"/>
  <c r="H14" i="20"/>
  <c r="H15" i="20"/>
  <c r="N63" i="13"/>
  <c r="L63" i="13"/>
  <c r="J63" i="13"/>
  <c r="H63" i="13"/>
  <c r="N42" i="13"/>
  <c r="L42" i="13"/>
  <c r="J42" i="13"/>
  <c r="H42" i="13"/>
  <c r="F42" i="13"/>
  <c r="N35" i="13"/>
  <c r="L35" i="13"/>
  <c r="J35" i="13"/>
  <c r="H35" i="13"/>
  <c r="F35" i="13"/>
  <c r="Q35" i="13" s="1"/>
  <c r="N30" i="13"/>
  <c r="L30" i="13"/>
  <c r="N26" i="13"/>
  <c r="L26" i="13"/>
  <c r="J26" i="13"/>
  <c r="H26" i="13"/>
  <c r="Q26" i="13"/>
  <c r="L59" i="18"/>
  <c r="J59" i="18"/>
  <c r="H59" i="18"/>
  <c r="O59" i="18" s="1"/>
  <c r="F59" i="18"/>
  <c r="L52" i="18"/>
  <c r="J52" i="18"/>
  <c r="H52" i="18"/>
  <c r="F52" i="18"/>
  <c r="L48" i="18"/>
  <c r="J48" i="18"/>
  <c r="H48" i="18"/>
  <c r="F48" i="18"/>
  <c r="L44" i="18"/>
  <c r="L54" i="18" s="1"/>
  <c r="J44" i="18"/>
  <c r="H44" i="18"/>
  <c r="F44" i="18"/>
  <c r="L40" i="18"/>
  <c r="J40" i="18"/>
  <c r="H40" i="18"/>
  <c r="F40" i="18"/>
  <c r="L35" i="18"/>
  <c r="J35" i="18"/>
  <c r="H35" i="18"/>
  <c r="F35" i="18"/>
  <c r="O35" i="18" s="1"/>
  <c r="L30" i="18"/>
  <c r="J30" i="18"/>
  <c r="H30" i="18"/>
  <c r="F30" i="18"/>
  <c r="F26" i="18"/>
  <c r="J59" i="17"/>
  <c r="H59" i="17"/>
  <c r="F59" i="17"/>
  <c r="J25" i="17"/>
  <c r="H25" i="17"/>
  <c r="F25" i="17"/>
  <c r="L25" i="17" s="1"/>
  <c r="J34" i="17"/>
  <c r="H34" i="17"/>
  <c r="F34" i="17"/>
  <c r="M34" i="17" s="1"/>
  <c r="J40" i="17"/>
  <c r="H40" i="17"/>
  <c r="F40" i="17"/>
  <c r="M40" i="17"/>
  <c r="F17" i="17"/>
  <c r="H52" i="19"/>
  <c r="H48" i="19"/>
  <c r="H44" i="19"/>
  <c r="H54" i="19" s="1"/>
  <c r="J58" i="19"/>
  <c r="J57" i="19"/>
  <c r="J59" i="19"/>
  <c r="J51" i="19"/>
  <c r="J50" i="19"/>
  <c r="J47" i="19"/>
  <c r="J46" i="19"/>
  <c r="J43" i="19"/>
  <c r="J42" i="19"/>
  <c r="J39" i="19"/>
  <c r="J38" i="19"/>
  <c r="J37" i="19"/>
  <c r="J36" i="19"/>
  <c r="J33" i="19"/>
  <c r="J32" i="19"/>
  <c r="J31" i="19"/>
  <c r="J28" i="19"/>
  <c r="J29" i="19" s="1"/>
  <c r="J27" i="19"/>
  <c r="J24" i="19"/>
  <c r="J23" i="19"/>
  <c r="J22" i="19"/>
  <c r="J21" i="19"/>
  <c r="J20" i="19"/>
  <c r="H59" i="19"/>
  <c r="F59" i="19"/>
  <c r="K59" i="19" s="1"/>
  <c r="F52" i="19"/>
  <c r="F48" i="19"/>
  <c r="F44" i="19"/>
  <c r="H40" i="19"/>
  <c r="F40" i="19"/>
  <c r="J40" i="19" s="1"/>
  <c r="H34" i="19"/>
  <c r="F34" i="19"/>
  <c r="K34" i="19" s="1"/>
  <c r="H29" i="19"/>
  <c r="F29" i="19"/>
  <c r="K29" i="19" s="1"/>
  <c r="H25" i="19"/>
  <c r="F25" i="19"/>
  <c r="J25" i="19"/>
  <c r="G17" i="19"/>
  <c r="N58" i="18"/>
  <c r="N57" i="18"/>
  <c r="N59" i="18" s="1"/>
  <c r="N51" i="18"/>
  <c r="N50" i="18"/>
  <c r="N47" i="18"/>
  <c r="N46" i="18"/>
  <c r="N43" i="18"/>
  <c r="N42" i="18"/>
  <c r="N39" i="18"/>
  <c r="N38" i="18"/>
  <c r="N37" i="18"/>
  <c r="N34" i="18"/>
  <c r="N33" i="18"/>
  <c r="N32" i="18"/>
  <c r="N29" i="18"/>
  <c r="N28" i="18"/>
  <c r="N30" i="18" s="1"/>
  <c r="N25" i="18"/>
  <c r="N24" i="18"/>
  <c r="N23" i="18"/>
  <c r="N22" i="18"/>
  <c r="N21" i="18"/>
  <c r="N20" i="18"/>
  <c r="L26" i="18"/>
  <c r="J26" i="18"/>
  <c r="H26" i="18"/>
  <c r="L58" i="17"/>
  <c r="L59" i="17" s="1"/>
  <c r="L57" i="17"/>
  <c r="J52" i="17"/>
  <c r="H52" i="17"/>
  <c r="F52" i="17"/>
  <c r="L51" i="17"/>
  <c r="L50" i="17"/>
  <c r="J48" i="17"/>
  <c r="H48" i="17"/>
  <c r="F48" i="17"/>
  <c r="L47" i="17"/>
  <c r="L46" i="17"/>
  <c r="J44" i="17"/>
  <c r="H44" i="17"/>
  <c r="J45" i="17" s="1"/>
  <c r="L43" i="17"/>
  <c r="L42" i="17"/>
  <c r="L39" i="17"/>
  <c r="L38" i="17"/>
  <c r="L37" i="17"/>
  <c r="L36" i="17"/>
  <c r="L40" i="17" s="1"/>
  <c r="L33" i="17"/>
  <c r="L32" i="17"/>
  <c r="L31" i="17"/>
  <c r="L34" i="17" s="1"/>
  <c r="J29" i="17"/>
  <c r="H29" i="17"/>
  <c r="F29" i="17"/>
  <c r="L28" i="17"/>
  <c r="L27" i="17"/>
  <c r="L24" i="17"/>
  <c r="M25" i="17" s="1"/>
  <c r="L23" i="17"/>
  <c r="L22" i="17"/>
  <c r="L21" i="17"/>
  <c r="L20" i="17"/>
  <c r="F17" i="19"/>
  <c r="F17" i="18"/>
  <c r="L14" i="17"/>
  <c r="H37" i="15"/>
  <c r="H36" i="15"/>
  <c r="H33" i="15"/>
  <c r="H17" i="17"/>
  <c r="J14" i="19"/>
  <c r="J11" i="19"/>
  <c r="J12" i="19"/>
  <c r="J13" i="19"/>
  <c r="H17" i="19"/>
  <c r="H17" i="18"/>
  <c r="N13" i="18"/>
  <c r="L11" i="17"/>
  <c r="N11" i="18"/>
  <c r="L12" i="17"/>
  <c r="J17" i="17"/>
  <c r="J17" i="18"/>
  <c r="L13" i="17"/>
  <c r="N14" i="18"/>
  <c r="N12" i="18"/>
  <c r="L17" i="18"/>
  <c r="P59" i="16"/>
  <c r="P58" i="16"/>
  <c r="P62" i="13"/>
  <c r="P59" i="13"/>
  <c r="P63" i="13"/>
  <c r="H41" i="15"/>
  <c r="H40" i="15"/>
  <c r="H42" i="15" s="1"/>
  <c r="P22" i="13"/>
  <c r="H30" i="15"/>
  <c r="H29" i="15"/>
  <c r="H28" i="15"/>
  <c r="H31" i="15" s="1"/>
  <c r="H25" i="15"/>
  <c r="H24" i="15"/>
  <c r="H26" i="15" s="1"/>
  <c r="H21" i="15"/>
  <c r="H20" i="15"/>
  <c r="H19" i="15"/>
  <c r="H18" i="15"/>
  <c r="N60" i="16"/>
  <c r="L60" i="16"/>
  <c r="J60" i="16"/>
  <c r="H60" i="16"/>
  <c r="F60" i="16"/>
  <c r="N53" i="16"/>
  <c r="L53" i="16"/>
  <c r="J53" i="16"/>
  <c r="H53" i="16"/>
  <c r="F53" i="16"/>
  <c r="P52" i="16"/>
  <c r="P51" i="16"/>
  <c r="N49" i="16"/>
  <c r="N55" i="16" s="1"/>
  <c r="L49" i="16"/>
  <c r="L55" i="16" s="1"/>
  <c r="J49" i="16"/>
  <c r="J55" i="16" s="1"/>
  <c r="H49" i="16"/>
  <c r="F49" i="16"/>
  <c r="P48" i="16"/>
  <c r="P47" i="16"/>
  <c r="N45" i="16"/>
  <c r="L45" i="16"/>
  <c r="J45" i="16"/>
  <c r="H45" i="16"/>
  <c r="F45" i="16"/>
  <c r="P44" i="16"/>
  <c r="P43" i="16"/>
  <c r="N41" i="16"/>
  <c r="L41" i="16"/>
  <c r="H41" i="16"/>
  <c r="F41" i="16"/>
  <c r="P40" i="16"/>
  <c r="P39" i="16"/>
  <c r="N36" i="16"/>
  <c r="L36" i="16"/>
  <c r="J36" i="16"/>
  <c r="H36" i="16"/>
  <c r="F36" i="16"/>
  <c r="P35" i="16"/>
  <c r="P34" i="16"/>
  <c r="P33" i="16"/>
  <c r="N31" i="16"/>
  <c r="L31" i="16"/>
  <c r="J31" i="16"/>
  <c r="H31" i="16"/>
  <c r="F31" i="16"/>
  <c r="P30" i="16"/>
  <c r="P29" i="16"/>
  <c r="P28" i="16"/>
  <c r="N26" i="16"/>
  <c r="L26" i="16"/>
  <c r="J26" i="16"/>
  <c r="H26" i="16"/>
  <c r="F26" i="16"/>
  <c r="P25" i="16"/>
  <c r="P24" i="16"/>
  <c r="P23" i="16"/>
  <c r="P22" i="16"/>
  <c r="P21" i="16"/>
  <c r="P20" i="16"/>
  <c r="F17" i="16"/>
  <c r="F15" i="15"/>
  <c r="H11" i="15"/>
  <c r="H12" i="15"/>
  <c r="N54" i="13"/>
  <c r="L54" i="13"/>
  <c r="J54" i="13"/>
  <c r="H54" i="13"/>
  <c r="F54" i="13"/>
  <c r="N50" i="13"/>
  <c r="L50" i="13"/>
  <c r="J50" i="13"/>
  <c r="H50" i="13"/>
  <c r="N46" i="13"/>
  <c r="L46" i="13"/>
  <c r="H46" i="13"/>
  <c r="J46" i="13"/>
  <c r="F50" i="13"/>
  <c r="P44" i="13"/>
  <c r="P45" i="13"/>
  <c r="P48" i="13"/>
  <c r="P49" i="13"/>
  <c r="P52" i="13"/>
  <c r="P53" i="13"/>
  <c r="H17" i="16"/>
  <c r="F46" i="13"/>
  <c r="P12" i="16"/>
  <c r="J17" i="16"/>
  <c r="P14" i="16"/>
  <c r="L17" i="16"/>
  <c r="P10" i="16"/>
  <c r="P13" i="16"/>
  <c r="N17" i="16"/>
  <c r="H30" i="13"/>
  <c r="P41" i="13"/>
  <c r="P40" i="13"/>
  <c r="P37" i="13"/>
  <c r="P42" i="13"/>
  <c r="P34" i="13"/>
  <c r="P33" i="13"/>
  <c r="P32" i="13"/>
  <c r="P35" i="13" s="1"/>
  <c r="P29" i="13"/>
  <c r="P28" i="13"/>
  <c r="J30" i="13"/>
  <c r="F30" i="13"/>
  <c r="P25" i="13"/>
  <c r="P24" i="13"/>
  <c r="P23" i="13"/>
  <c r="P21" i="13"/>
  <c r="P20" i="13"/>
  <c r="P30" i="13"/>
  <c r="P11" i="16"/>
  <c r="F17" i="13"/>
  <c r="H17" i="13"/>
  <c r="H39" i="20" l="1"/>
  <c r="N35" i="18"/>
  <c r="P60" i="16"/>
  <c r="K25" i="19"/>
  <c r="L49" i="18"/>
  <c r="J49" i="18"/>
  <c r="H49" i="18"/>
  <c r="F49" i="18"/>
  <c r="N40" i="18"/>
  <c r="K52" i="19"/>
  <c r="N26" i="18"/>
  <c r="N46" i="16"/>
  <c r="N56" i="16" s="1"/>
  <c r="L46" i="16"/>
  <c r="L56" i="16" s="1"/>
  <c r="F46" i="16"/>
  <c r="J46" i="16"/>
  <c r="H46" i="16"/>
  <c r="H56" i="16" s="1"/>
  <c r="J49" i="17"/>
  <c r="H49" i="17"/>
  <c r="F49" i="17"/>
  <c r="L53" i="18"/>
  <c r="H53" i="18"/>
  <c r="J53" i="18"/>
  <c r="F53" i="18"/>
  <c r="P36" i="16"/>
  <c r="K40" i="19"/>
  <c r="J34" i="19"/>
  <c r="P31" i="16"/>
  <c r="M59" i="17"/>
  <c r="O26" i="18"/>
  <c r="N54" i="16"/>
  <c r="J54" i="16"/>
  <c r="F54" i="16"/>
  <c r="L54" i="16"/>
  <c r="H54" i="16"/>
  <c r="H53" i="19"/>
  <c r="F53" i="19"/>
  <c r="P26" i="16"/>
  <c r="L51" i="13"/>
  <c r="J51" i="13"/>
  <c r="H51" i="13"/>
  <c r="F51" i="13"/>
  <c r="N51" i="13"/>
  <c r="J53" i="17"/>
  <c r="H53" i="17"/>
  <c r="F53" i="17"/>
  <c r="H55" i="13"/>
  <c r="F55" i="13"/>
  <c r="L55" i="13"/>
  <c r="J55" i="13"/>
  <c r="N55" i="13"/>
  <c r="O30" i="18"/>
  <c r="O40" i="18"/>
  <c r="H55" i="16"/>
  <c r="L29" i="17"/>
  <c r="M29" i="17"/>
  <c r="H45" i="19"/>
  <c r="F45" i="19"/>
  <c r="F49" i="19"/>
  <c r="H49" i="19"/>
  <c r="J45" i="18"/>
  <c r="L45" i="18"/>
  <c r="H45" i="18"/>
  <c r="F45" i="18"/>
  <c r="P26" i="13"/>
  <c r="Q30" i="13"/>
  <c r="J50" i="16"/>
  <c r="H50" i="16"/>
  <c r="N50" i="16"/>
  <c r="L50" i="16"/>
  <c r="F50" i="16"/>
  <c r="H24" i="20"/>
  <c r="H45" i="17"/>
  <c r="J47" i="13"/>
  <c r="N47" i="13"/>
  <c r="H47" i="13"/>
  <c r="F47" i="13"/>
  <c r="L47" i="13"/>
  <c r="L53" i="17"/>
  <c r="H54" i="20"/>
  <c r="H38" i="15"/>
  <c r="H22" i="15"/>
  <c r="G17" i="18"/>
  <c r="F18" i="18" s="1"/>
  <c r="G17" i="17"/>
  <c r="F18" i="17" s="1"/>
  <c r="F18" i="19"/>
  <c r="O17" i="16"/>
  <c r="N18" i="16" s="1"/>
  <c r="N61" i="16" s="1"/>
  <c r="N62" i="16" s="1"/>
  <c r="J17" i="13"/>
  <c r="J16" i="19"/>
  <c r="G17" i="13"/>
  <c r="F18" i="13" s="1"/>
  <c r="G17" i="16"/>
  <c r="F18" i="16" s="1"/>
  <c r="I17" i="19"/>
  <c r="H18" i="19" s="1"/>
  <c r="H60" i="19" s="1"/>
  <c r="M17" i="16"/>
  <c r="L18" i="16" s="1"/>
  <c r="L61" i="16" s="1"/>
  <c r="L62" i="16" s="1"/>
  <c r="I17" i="17"/>
  <c r="H18" i="17" s="1"/>
  <c r="K17" i="17"/>
  <c r="J18" i="17" s="1"/>
  <c r="M17" i="18"/>
  <c r="L18" i="18" s="1"/>
  <c r="L60" i="18" s="1"/>
  <c r="L61" i="18" s="1"/>
  <c r="G16" i="20"/>
  <c r="F17" i="20" s="1"/>
  <c r="N16" i="18"/>
  <c r="P16" i="16"/>
  <c r="G15" i="15"/>
  <c r="I16" i="15" s="1"/>
  <c r="H13" i="15"/>
  <c r="H16" i="15" s="1"/>
  <c r="Q63" i="13"/>
  <c r="Q42" i="13"/>
  <c r="P16" i="13"/>
  <c r="I17" i="13"/>
  <c r="H18" i="13" s="1"/>
  <c r="N56" i="13"/>
  <c r="P54" i="13"/>
  <c r="J56" i="13"/>
  <c r="H56" i="13"/>
  <c r="Q54" i="13"/>
  <c r="Q50" i="13"/>
  <c r="P50" i="13"/>
  <c r="Q46" i="13"/>
  <c r="O48" i="18"/>
  <c r="J54" i="18"/>
  <c r="H54" i="18"/>
  <c r="O52" i="18"/>
  <c r="N52" i="18"/>
  <c r="N48" i="18"/>
  <c r="O44" i="18"/>
  <c r="F54" i="17"/>
  <c r="M44" i="17"/>
  <c r="L52" i="17"/>
  <c r="H54" i="17"/>
  <c r="M52" i="17"/>
  <c r="J54" i="17"/>
  <c r="M48" i="17"/>
  <c r="L48" i="17"/>
  <c r="J52" i="19"/>
  <c r="K44" i="19"/>
  <c r="J53" i="19"/>
  <c r="K48" i="19"/>
  <c r="J49" i="19"/>
  <c r="F54" i="19"/>
  <c r="K54" i="19" s="1"/>
  <c r="J48" i="19"/>
  <c r="F49" i="20"/>
  <c r="H48" i="20"/>
  <c r="H43" i="20"/>
  <c r="F50" i="20"/>
  <c r="H44" i="20"/>
  <c r="P50" i="16"/>
  <c r="J56" i="16"/>
  <c r="L56" i="13"/>
  <c r="P45" i="16"/>
  <c r="P49" i="16"/>
  <c r="F55" i="16"/>
  <c r="N15" i="18"/>
  <c r="L44" i="17"/>
  <c r="F56" i="13"/>
  <c r="P46" i="13"/>
  <c r="P38" i="16"/>
  <c r="P41" i="16" s="1"/>
  <c r="P15" i="16"/>
  <c r="J44" i="19"/>
  <c r="N44" i="18"/>
  <c r="P53" i="16"/>
  <c r="F54" i="18"/>
  <c r="H47" i="20"/>
  <c r="L16" i="17"/>
  <c r="P15" i="13"/>
  <c r="K17" i="16"/>
  <c r="J18" i="16" s="1"/>
  <c r="I17" i="16"/>
  <c r="H18" i="16" s="1"/>
  <c r="L15" i="17"/>
  <c r="I17" i="18"/>
  <c r="H18" i="18" s="1"/>
  <c r="K17" i="18"/>
  <c r="J18" i="18" s="1"/>
  <c r="J15" i="19"/>
  <c r="H17" i="20"/>
  <c r="H61" i="16" l="1"/>
  <c r="H62" i="16" s="1"/>
  <c r="H44" i="15"/>
  <c r="H45" i="15" s="1"/>
  <c r="F55" i="17"/>
  <c r="H49" i="20"/>
  <c r="K18" i="19"/>
  <c r="F60" i="17"/>
  <c r="F61" i="17" s="1"/>
  <c r="P18" i="16"/>
  <c r="J18" i="19"/>
  <c r="J60" i="17"/>
  <c r="J61" i="17" s="1"/>
  <c r="N18" i="18"/>
  <c r="L18" i="17"/>
  <c r="F62" i="17"/>
  <c r="F63" i="17" s="1"/>
  <c r="F16" i="15"/>
  <c r="F61" i="16"/>
  <c r="F62" i="16" s="1"/>
  <c r="L63" i="16"/>
  <c r="L64" i="16" s="1"/>
  <c r="L65" i="16" s="1"/>
  <c r="N63" i="16"/>
  <c r="N64" i="16" s="1"/>
  <c r="N65" i="16" s="1"/>
  <c r="H43" i="15"/>
  <c r="H46" i="15" s="1"/>
  <c r="L17" i="13"/>
  <c r="F64" i="13"/>
  <c r="F65" i="13" s="1"/>
  <c r="K17" i="13"/>
  <c r="J18" i="13" s="1"/>
  <c r="J64" i="13" s="1"/>
  <c r="H64" i="13"/>
  <c r="H65" i="13" s="1"/>
  <c r="L55" i="18"/>
  <c r="L62" i="18" s="1"/>
  <c r="L63" i="18" s="1"/>
  <c r="L64" i="18" s="1"/>
  <c r="Q56" i="13"/>
  <c r="P56" i="13"/>
  <c r="L57" i="13"/>
  <c r="H57" i="13"/>
  <c r="H66" i="13" s="1"/>
  <c r="P55" i="13"/>
  <c r="N57" i="13"/>
  <c r="J57" i="13"/>
  <c r="H60" i="18"/>
  <c r="H61" i="18" s="1"/>
  <c r="O54" i="18"/>
  <c r="N45" i="18"/>
  <c r="J55" i="18"/>
  <c r="J62" i="18" s="1"/>
  <c r="J63" i="18" s="1"/>
  <c r="N54" i="18"/>
  <c r="N53" i="18"/>
  <c r="H60" i="17"/>
  <c r="H61" i="17" s="1"/>
  <c r="M54" i="17"/>
  <c r="L54" i="17"/>
  <c r="F60" i="19"/>
  <c r="J60" i="19" s="1"/>
  <c r="F55" i="19"/>
  <c r="F62" i="19" s="1"/>
  <c r="F63" i="19" s="1"/>
  <c r="H55" i="19"/>
  <c r="J54" i="19"/>
  <c r="H50" i="20"/>
  <c r="H57" i="20" s="1"/>
  <c r="H58" i="20" s="1"/>
  <c r="H55" i="20"/>
  <c r="H56" i="20"/>
  <c r="H63" i="16"/>
  <c r="H64" i="16" s="1"/>
  <c r="L45" i="17"/>
  <c r="H55" i="17"/>
  <c r="F60" i="18"/>
  <c r="F61" i="18" s="1"/>
  <c r="F57" i="13"/>
  <c r="F66" i="13" s="1"/>
  <c r="P47" i="13"/>
  <c r="F56" i="16"/>
  <c r="F63" i="16" s="1"/>
  <c r="P46" i="16"/>
  <c r="O18" i="18"/>
  <c r="J45" i="19"/>
  <c r="K55" i="19" s="1"/>
  <c r="H55" i="18"/>
  <c r="H62" i="18" s="1"/>
  <c r="H63" i="18" s="1"/>
  <c r="P51" i="13"/>
  <c r="J63" i="16"/>
  <c r="J64" i="16" s="1"/>
  <c r="N49" i="18"/>
  <c r="J55" i="17"/>
  <c r="J62" i="17" s="1"/>
  <c r="J63" i="17" s="1"/>
  <c r="L49" i="17"/>
  <c r="P54" i="16"/>
  <c r="P55" i="16" s="1"/>
  <c r="F55" i="18"/>
  <c r="M18" i="17"/>
  <c r="J61" i="16"/>
  <c r="J60" i="18"/>
  <c r="J61" i="18" s="1"/>
  <c r="H61" i="19"/>
  <c r="H65" i="16" l="1"/>
  <c r="Q61" i="16"/>
  <c r="K60" i="19"/>
  <c r="J55" i="19"/>
  <c r="J62" i="19" s="1"/>
  <c r="J63" i="19" s="1"/>
  <c r="K64" i="19" s="1"/>
  <c r="M60" i="17"/>
  <c r="O60" i="18"/>
  <c r="F61" i="19"/>
  <c r="K61" i="19" s="1"/>
  <c r="J64" i="17"/>
  <c r="P61" i="16"/>
  <c r="P62" i="16" s="1"/>
  <c r="H64" i="18"/>
  <c r="P12" i="13"/>
  <c r="P14" i="13"/>
  <c r="P13" i="13"/>
  <c r="M17" i="13"/>
  <c r="L18" i="13" s="1"/>
  <c r="J66" i="13"/>
  <c r="J67" i="13" s="1"/>
  <c r="J68" i="13" s="1"/>
  <c r="O17" i="13"/>
  <c r="N17" i="13"/>
  <c r="Q57" i="13"/>
  <c r="N60" i="18"/>
  <c r="N61" i="18" s="1"/>
  <c r="O55" i="18"/>
  <c r="N55" i="18"/>
  <c r="O62" i="18" s="1"/>
  <c r="O63" i="18" s="1"/>
  <c r="L60" i="17"/>
  <c r="L61" i="17" s="1"/>
  <c r="H62" i="19"/>
  <c r="H59" i="20"/>
  <c r="J64" i="18"/>
  <c r="F62" i="18"/>
  <c r="F63" i="18" s="1"/>
  <c r="F64" i="18" s="1"/>
  <c r="P56" i="16"/>
  <c r="Q63" i="16" s="1"/>
  <c r="P57" i="13"/>
  <c r="F67" i="13"/>
  <c r="L55" i="17"/>
  <c r="L62" i="17" s="1"/>
  <c r="L63" i="17" s="1"/>
  <c r="H62" i="17"/>
  <c r="M55" i="17"/>
  <c r="J65" i="16"/>
  <c r="J62" i="16"/>
  <c r="Q62" i="16" s="1"/>
  <c r="M61" i="17"/>
  <c r="J65" i="13"/>
  <c r="O61" i="18"/>
  <c r="F64" i="17"/>
  <c r="F64" i="19"/>
  <c r="J61" i="19"/>
  <c r="P11" i="13" l="1"/>
  <c r="P18" i="13" s="1"/>
  <c r="L64" i="13"/>
  <c r="L65" i="13" s="1"/>
  <c r="L66" i="13"/>
  <c r="L67" i="13" s="1"/>
  <c r="N18" i="13"/>
  <c r="H67" i="13"/>
  <c r="H68" i="13" s="1"/>
  <c r="F68" i="13"/>
  <c r="N62" i="18"/>
  <c r="N64" i="18"/>
  <c r="N63" i="18"/>
  <c r="O64" i="18" s="1"/>
  <c r="M64" i="17"/>
  <c r="H63" i="19"/>
  <c r="K62" i="19"/>
  <c r="H63" i="17"/>
  <c r="M62" i="17"/>
  <c r="F64" i="16"/>
  <c r="P63" i="16"/>
  <c r="Q64" i="16" s="1"/>
  <c r="Q65" i="16" s="1"/>
  <c r="L68" i="13" l="1"/>
  <c r="Q64" i="13"/>
  <c r="Q66" i="13"/>
  <c r="Q67" i="13" s="1"/>
  <c r="N64" i="13"/>
  <c r="Q18" i="13"/>
  <c r="N66" i="13"/>
  <c r="H64" i="19"/>
  <c r="J64" i="19" s="1"/>
  <c r="K63" i="19"/>
  <c r="F65" i="16"/>
  <c r="P65" i="16" s="1"/>
  <c r="P64" i="16"/>
  <c r="H64" i="17"/>
  <c r="L64" i="17" s="1"/>
  <c r="M63" i="17"/>
  <c r="N67" i="13" l="1"/>
  <c r="P66" i="13"/>
  <c r="N65" i="13"/>
  <c r="Q65" i="13" s="1"/>
  <c r="P64" i="13"/>
  <c r="P65" i="13" s="1"/>
  <c r="N68" i="13" l="1"/>
  <c r="P68" i="13" s="1"/>
  <c r="P67" i="13"/>
  <c r="Q68" i="13" s="1"/>
</calcChain>
</file>

<file path=xl/sharedStrings.xml><?xml version="1.0" encoding="utf-8"?>
<sst xmlns="http://schemas.openxmlformats.org/spreadsheetml/2006/main" count="502" uniqueCount="147">
  <si>
    <t>Name</t>
  </si>
  <si>
    <t>Salary Requested</t>
  </si>
  <si>
    <t>% Effort</t>
  </si>
  <si>
    <t>PI:</t>
  </si>
  <si>
    <t>Agency:</t>
  </si>
  <si>
    <t>Deadline:</t>
  </si>
  <si>
    <t>Southern Illinois University School of Medicine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</si>
  <si>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Personnel</t>
    </r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</si>
  <si>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Supplies</t>
    </r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</si>
  <si>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Travel</t>
    </r>
  </si>
  <si>
    <t>Total Direct Costs</t>
  </si>
  <si>
    <t xml:space="preserve">Year 1 </t>
  </si>
  <si>
    <t>Equipment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</si>
  <si>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Equipment</t>
    </r>
  </si>
  <si>
    <t>Total Project Costs</t>
  </si>
  <si>
    <t>Year 3</t>
  </si>
  <si>
    <t>Year 4</t>
  </si>
  <si>
    <t>Year 5</t>
  </si>
  <si>
    <t>Co-PI</t>
  </si>
  <si>
    <t>Study Coordinator</t>
  </si>
  <si>
    <t>Researcher IV</t>
  </si>
  <si>
    <t>Freezer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</si>
  <si>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Consortium/Subcontract</t>
    </r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</si>
  <si>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Contractual</t>
    </r>
  </si>
  <si>
    <t>Supplies/Commodities</t>
  </si>
  <si>
    <t>Indirects</t>
  </si>
  <si>
    <t>Academic Base Salary</t>
  </si>
  <si>
    <t>Other Costs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</si>
  <si>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Other Costs</t>
    </r>
  </si>
  <si>
    <r>
      <t xml:space="preserve">Contractual </t>
    </r>
    <r>
      <rPr>
        <sz val="11"/>
        <rFont val="Arial"/>
        <family val="2"/>
      </rPr>
      <t>- for example: core facility costs, publication</t>
    </r>
  </si>
  <si>
    <r>
      <t xml:space="preserve">Travel </t>
    </r>
    <r>
      <rPr>
        <sz val="11"/>
        <rFont val="Arial"/>
        <family val="2"/>
      </rPr>
      <t>- list personnel, purpose, destination, and categorical cost calculation</t>
    </r>
  </si>
  <si>
    <t>Total Budget Request</t>
  </si>
  <si>
    <r>
      <t>Modified Total Direct Costs (MTDC)</t>
    </r>
    <r>
      <rPr>
        <b/>
        <sz val="11"/>
        <color rgb="FFFF0000"/>
        <rFont val="Calibri"/>
        <family val="2"/>
      </rPr>
      <t>*</t>
    </r>
  </si>
  <si>
    <t>Consortia 1 Direct Costs</t>
  </si>
  <si>
    <t>Consortia 1 Indirect Costs</t>
  </si>
  <si>
    <t>Consortia 2 Direct Costs</t>
  </si>
  <si>
    <t>Consortia 2 Indirect Costs</t>
  </si>
  <si>
    <t>Consortia 3 Direct Costs</t>
  </si>
  <si>
    <t>Consortia 3 Indirect Costs</t>
  </si>
  <si>
    <t>Consortia 1 Total</t>
  </si>
  <si>
    <t>Consortia 2 Total</t>
  </si>
  <si>
    <t>Consortia 3 Total</t>
  </si>
  <si>
    <t>Organization</t>
  </si>
  <si>
    <t>MTDC Calculation</t>
  </si>
  <si>
    <t>Year 2</t>
  </si>
  <si>
    <t>Contact grants@siumed.edu for assistance or questions.</t>
  </si>
  <si>
    <t>Title:</t>
  </si>
  <si>
    <r>
      <t xml:space="preserve">Personnel </t>
    </r>
    <r>
      <rPr>
        <sz val="11"/>
        <rFont val="Arial"/>
        <family val="2"/>
      </rPr>
      <t>- List all SIU SOM employees with effort on this project.  Future year salary increases modified by inflation factor (3%).</t>
    </r>
  </si>
  <si>
    <t>Federal Budget Notes:</t>
  </si>
  <si>
    <r>
      <rPr>
        <b/>
        <sz val="11"/>
        <rFont val="Arial"/>
        <family val="2"/>
      </rPr>
      <t>2)</t>
    </r>
    <r>
      <rPr>
        <sz val="11"/>
        <rFont val="Arial"/>
        <family val="2"/>
      </rPr>
      <t xml:space="preserve"> The applicant should not include the consortium partner Indirect Costs (IDC) associated in calculating the $250,000 direct cost level for modular budget eligibility. Consortium IDC may be requested above the normal $250,000 direct cost limits.</t>
    </r>
  </si>
  <si>
    <t>Total Salary + Fringes</t>
  </si>
  <si>
    <t>Co-Investigator</t>
  </si>
  <si>
    <t>Glassware</t>
  </si>
  <si>
    <t>Animal costs</t>
  </si>
  <si>
    <t>Chemicals and reagents</t>
  </si>
  <si>
    <t>National Research Conference (PI, Atlanta, GA)</t>
  </si>
  <si>
    <t>Consortia 1:</t>
  </si>
  <si>
    <t>Consortia 2:</t>
  </si>
  <si>
    <t>Consortia 3:</t>
  </si>
  <si>
    <r>
      <t>Consortium/Subcontract Costs</t>
    </r>
    <r>
      <rPr>
        <sz val="11"/>
        <rFont val="Arial"/>
        <family val="2"/>
      </rPr>
      <t xml:space="preserve"> - List each subcontractor separately.</t>
    </r>
  </si>
  <si>
    <t>NIH</t>
  </si>
  <si>
    <t>Principal Investigator (PI)</t>
  </si>
  <si>
    <t>University of California</t>
  </si>
  <si>
    <t>University of Illinois</t>
  </si>
  <si>
    <t>Full Application Title</t>
  </si>
  <si>
    <t>Principal Investigator, PhD, MD</t>
  </si>
  <si>
    <r>
      <t>Consortium/Subcontract Costs</t>
    </r>
    <r>
      <rPr>
        <sz val="11"/>
        <rFont val="Arial"/>
        <family val="2"/>
      </rPr>
      <t xml:space="preserve"> - list each subcontractor separately</t>
    </r>
  </si>
  <si>
    <r>
      <t xml:space="preserve">Personnel </t>
    </r>
    <r>
      <rPr>
        <sz val="11"/>
        <rFont val="Arial"/>
        <family val="2"/>
      </rPr>
      <t>- List all SIU SOM employees with effort on this project.  Future year salary increases modified by inflation factor (3%). Individuals at the NIH cap cannot include inflation increases.</t>
    </r>
  </si>
  <si>
    <t>Conference registration fees (PI, Co-PI, annual meeting)</t>
  </si>
  <si>
    <t>GRADUATE STUDENT - 50% FTE</t>
  </si>
  <si>
    <t>POST DOC - 37.5% fringe rate</t>
  </si>
  <si>
    <t>Total Direct Costs less Consortium F&amp;A</t>
  </si>
  <si>
    <t>Publications</t>
  </si>
  <si>
    <t xml:space="preserve">PROJECT DATES: </t>
  </si>
  <si>
    <r>
      <t>Total Direct Costs less Consortium IDC</t>
    </r>
    <r>
      <rPr>
        <sz val="11"/>
        <rFont val="Calibri"/>
        <family val="2"/>
      </rPr>
      <t>²</t>
    </r>
  </si>
  <si>
    <t>Modified Total Direct Costs (MTDC)</t>
  </si>
  <si>
    <t>App Title:</t>
  </si>
  <si>
    <t>Center for Clinical Research (Stats)</t>
  </si>
  <si>
    <t>Flow Cytometry</t>
  </si>
  <si>
    <t>1) NIH Executive Level II salary cap = $212,100 as of January 1, 2023.</t>
  </si>
  <si>
    <t>Last Updated: 5/4/2023</t>
  </si>
  <si>
    <r>
      <rPr>
        <b/>
        <sz val="14"/>
        <rFont val="Arial"/>
        <family val="2"/>
      </rPr>
      <t>Excel Budget Template</t>
    </r>
    <r>
      <rPr>
        <sz val="10"/>
        <rFont val="Arial"/>
        <family val="2"/>
      </rPr>
      <t xml:space="preserve">
</t>
    </r>
    <r>
      <rPr>
        <b/>
        <sz val="12"/>
        <rFont val="Arial"/>
        <family val="2"/>
      </rPr>
      <t>LATEST UPDATE: 01/25/2025</t>
    </r>
    <r>
      <rPr>
        <sz val="10"/>
        <rFont val="Arial"/>
        <family val="2"/>
      </rPr>
      <t xml:space="preserve">
If you are using a previous version, please download and use the most updated.
</t>
    </r>
  </si>
  <si>
    <t>Instructions for Completing the Excel Budget Template</t>
  </si>
  <si>
    <t>Steps to Complete the Budget Template:</t>
  </si>
  <si>
    <t>1. Select the appropriate year tab (1, 2, 3, 4, or 5-year) for the budget template.</t>
  </si>
  <si>
    <t>2. Fill out each section of the detailed budget for each year of anticipated funding as follows:</t>
  </si>
  <si>
    <t>PERSONNEL</t>
  </si>
  <si>
    <t>OTHER DIRECT COSTS</t>
  </si>
  <si>
    <t>Software Costs</t>
  </si>
  <si>
    <t>INDIRECT COSTS</t>
  </si>
  <si>
    <t>Participant Support Costs</t>
  </si>
  <si>
    <t>Tuition Costs</t>
  </si>
  <si>
    <t>Scholarships, Fellowships</t>
  </si>
  <si>
    <t>Capital Expenditures</t>
  </si>
  <si>
    <t>Rental Costs</t>
  </si>
  <si>
    <t>The negotiated rate is typically applied to programs on a Modified Total Direct Cost (MTDC) base. The following items are EXCLUDED from MTDC (no indirect costs assessed on these items):</t>
  </si>
  <si>
    <t>SUBMISSION</t>
  </si>
  <si>
    <t>FRINGE BENEFITS</t>
  </si>
  <si>
    <t xml:space="preserve">Project Period: </t>
  </si>
  <si>
    <t>Project Period:</t>
  </si>
  <si>
    <r>
      <t xml:space="preserve">  Contact: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Notify grants@siumed.edu as soon as possible for assistance with subawards</t>
    </r>
    <r>
      <rPr>
        <sz val="12"/>
        <rFont val="Arial"/>
        <family val="2"/>
      </rPr>
      <t>.  Subawards take time to process, and we need to know of your intent to establish subaward/consortium as early as possible in this process. The terms consortium, subcontract, and subaward are used interchangeably.</t>
    </r>
  </si>
  <si>
    <r>
      <t>Email:</t>
    </r>
    <r>
      <rPr>
        <sz val="12"/>
        <rFont val="Arial"/>
        <family val="2"/>
      </rPr>
      <t xml:space="preserve"> Send to grants@siumed.edu no later than 3 weeks before the submission deadline.</t>
    </r>
  </si>
  <si>
    <r>
      <t>Indirect costs are a partial reimbursement by the funding agency</t>
    </r>
    <r>
      <rPr>
        <sz val="11"/>
        <rFont val="Arial"/>
        <family val="2"/>
      </rPr>
      <t xml:space="preserve"> for the expenses borne by the University to conduct the sponsored project. This includes utilities, maintenance, administrative support, and other institutional costs.</t>
    </r>
  </si>
  <si>
    <r>
      <t>SIU's rates</t>
    </r>
    <r>
      <rPr>
        <sz val="11"/>
        <rFont val="Arial"/>
        <family val="2"/>
      </rPr>
      <t xml:space="preserve"> are negotiated with the U.S. Department of Health and Human Services and are as follows:</t>
    </r>
  </si>
  <si>
    <r>
      <t>48.5%</t>
    </r>
    <r>
      <rPr>
        <sz val="11"/>
        <rFont val="Arial"/>
        <family val="2"/>
      </rPr>
      <t xml:space="preserve"> for Organized Research</t>
    </r>
  </si>
  <si>
    <r>
      <t>40.4%</t>
    </r>
    <r>
      <rPr>
        <sz val="11"/>
        <rFont val="Arial"/>
        <family val="2"/>
      </rPr>
      <t xml:space="preserve"> for Training/Instruction</t>
    </r>
  </si>
  <si>
    <r>
      <t>31.0%</t>
    </r>
    <r>
      <rPr>
        <sz val="11"/>
        <rFont val="Arial"/>
        <family val="2"/>
      </rPr>
      <t xml:space="preserve"> for Other Sponsored Activities</t>
    </r>
  </si>
  <si>
    <r>
      <t>Detail other direct costs</t>
    </r>
    <r>
      <rPr>
        <sz val="11"/>
        <rFont val="Arial"/>
        <family val="2"/>
      </rPr>
      <t>, such as:</t>
    </r>
  </si>
  <si>
    <r>
      <t>Communication Costs:</t>
    </r>
    <r>
      <rPr>
        <sz val="11"/>
        <rFont val="Arial"/>
        <family val="2"/>
      </rPr>
      <t xml:space="preserve"> Phone, internet services directly related to the project.</t>
    </r>
  </si>
  <si>
    <r>
      <t>Printing/Photocopying:</t>
    </r>
    <r>
      <rPr>
        <sz val="11"/>
        <rFont val="Arial"/>
        <family val="2"/>
      </rPr>
      <t xml:space="preserve"> Project-specific costs.</t>
    </r>
  </si>
  <si>
    <r>
      <t>Participant Support Costs:</t>
    </r>
    <r>
      <rPr>
        <sz val="11"/>
        <rFont val="Arial"/>
        <family val="2"/>
      </rPr>
      <t xml:space="preserve"> Expenses for participant stipends, travel, and subsistence.</t>
    </r>
  </si>
  <si>
    <r>
      <t>Miscellaneous:</t>
    </r>
    <r>
      <rPr>
        <sz val="11"/>
        <rFont val="Arial"/>
        <family val="2"/>
      </rPr>
      <t xml:space="preserve"> Any other project-specific direct costs not covered in other sections.</t>
    </r>
  </si>
  <si>
    <r>
      <t>Purpose:</t>
    </r>
    <r>
      <rPr>
        <sz val="11"/>
        <rFont val="Arial"/>
        <family val="2"/>
      </rPr>
      <t xml:space="preserve"> Document anticipated faculty and staff effort, secure approval from the Associate Dean for Research and Department Chair, and ensure salary and costs are correctly calculated.</t>
    </r>
  </si>
  <si>
    <r>
      <t>Effort Limits:</t>
    </r>
    <r>
      <rPr>
        <sz val="11"/>
        <rFont val="Arial"/>
        <family val="2"/>
      </rPr>
      <t xml:space="preserve"> Total funded effort by any individual cannot exceed 100% FTE, including cost-sharing.</t>
    </r>
  </si>
  <si>
    <r>
      <t xml:space="preserve">Federal Salary Cap Limitation: </t>
    </r>
    <r>
      <rPr>
        <sz val="11"/>
        <rFont val="Arial"/>
        <family val="2"/>
      </rPr>
      <t xml:space="preserve">At the time of this version January 2025, the federal salary cap is $225,700. This limitation is already built-in to the formulas in this Workbook. </t>
    </r>
  </si>
  <si>
    <r>
      <t xml:space="preserve">The Excel Budget Template should be submitted along with the Budget Justification and signed Application Certification to </t>
    </r>
    <r>
      <rPr>
        <b/>
        <sz val="11"/>
        <rFont val="Arial"/>
        <family val="2"/>
      </rPr>
      <t>grants@siumed.edu</t>
    </r>
    <r>
      <rPr>
        <sz val="11"/>
        <rFont val="Arial"/>
        <family val="2"/>
      </rPr>
      <t xml:space="preserve"> at least 3 weeks before the submission deadline.</t>
    </r>
  </si>
  <si>
    <r>
      <t>Include for each contributing personnel:</t>
    </r>
    <r>
      <rPr>
        <sz val="11"/>
        <rFont val="Arial"/>
        <family val="2"/>
      </rPr>
      <t xml:space="preserve"> name, role, academic base salary and FTE, percentage effort on the grant, fringe benefits, and the salary amount to be charged to the grant.</t>
    </r>
  </si>
  <si>
    <r>
      <t>Cost-sharing:</t>
    </r>
    <r>
      <rPr>
        <sz val="11"/>
        <rFont val="Arial"/>
        <family val="2"/>
      </rPr>
      <t xml:space="preserve"> For budgets including personnel cost-sharing, please include these individuals in the personnel line with name and FTE% only and indicate the % in kind in a cell next to the budget, or in the justification</t>
    </r>
  </si>
  <si>
    <r>
      <t>Minimum Effort:</t>
    </r>
    <r>
      <rPr>
        <sz val="11"/>
        <rFont val="Arial"/>
        <family val="2"/>
      </rPr>
      <t xml:space="preserve"> Principal Investigators/Project Investigators must dedicate a minimum of 1% effort to the grant for administration/oversight purposes. </t>
    </r>
  </si>
  <si>
    <t xml:space="preserve">These rates apply to all grants. </t>
  </si>
  <si>
    <r>
      <rPr>
        <i/>
        <sz val="11"/>
        <rFont val="Arial"/>
        <family val="2"/>
      </rPr>
      <t>Exception:</t>
    </r>
    <r>
      <rPr>
        <b/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If the funding agency/opportunity has a published policy limiting the percentage of indirect costs, then the agency/opportunity maximal rate allowable will be used. </t>
    </r>
  </si>
  <si>
    <r>
      <t xml:space="preserve">   </t>
    </r>
    <r>
      <rPr>
        <b/>
        <sz val="12"/>
        <rFont val="Arial"/>
        <family val="2"/>
      </rPr>
      <t xml:space="preserve">Help: </t>
    </r>
    <r>
      <rPr>
        <sz val="12"/>
        <rFont val="Arial"/>
        <family val="2"/>
      </rPr>
      <t xml:space="preserve">Our office is here  to help answer any budgetary questions you may have about the above items or funding opportunity guidelines.  Email grants@siumed.edu for assistance. </t>
    </r>
  </si>
  <si>
    <r>
      <t xml:space="preserve">Combine: </t>
    </r>
    <r>
      <rPr>
        <sz val="12"/>
        <rFont val="Arial"/>
        <family val="2"/>
      </rPr>
      <t>the completed Budget Template, Budget Justification, and signed Application Certification.</t>
    </r>
    <r>
      <rPr>
        <b/>
        <sz val="12"/>
        <rFont val="Arial"/>
        <family val="2"/>
      </rPr>
      <t xml:space="preserve"> </t>
    </r>
  </si>
  <si>
    <t>(1.5 Filling out all of the basic information at top of Worksheet is so helpful to our office! PI Name, Application Title/Title of Project, the Agency the grant is being submitted to, and the Project Period Dates).</t>
  </si>
  <si>
    <t>Equipment over $5,000 and a useful life of greater than 1 year</t>
  </si>
  <si>
    <t>Portion of a subaward over $25,000. The $25,000 threshold for sub-awards applies over the life of the award. Each new subaward is included in the MTDC cost base up to $25,000.</t>
  </si>
  <si>
    <t>Fringes @ 47%</t>
  </si>
  <si>
    <t xml:space="preserve">POST DOC </t>
  </si>
  <si>
    <t>Fringes @ 54.9%</t>
  </si>
  <si>
    <t>Fringes @  47%</t>
  </si>
  <si>
    <t>Fringes @ 55.9%</t>
  </si>
  <si>
    <t>Fringes @ 56.9%</t>
  </si>
  <si>
    <t>Fringes @ 57.9%</t>
  </si>
  <si>
    <t>*Note: Apply the following fringe benefit rates by employee category and fiscal year.</t>
  </si>
  <si>
    <t>Full-Time Faculty &amp; Staff</t>
  </si>
  <si>
    <t>Retired Employees</t>
  </si>
  <si>
    <t>Limited Term Employees (Extra Help)</t>
  </si>
  <si>
    <t>Postdoctoral Researchers</t>
  </si>
  <si>
    <r>
      <t xml:space="preserve">Year 1 (07/01/2025 – 06/30/2026): </t>
    </r>
    <r>
      <rPr>
        <b/>
        <sz val="11"/>
        <rFont val="Arial"/>
        <family val="2"/>
      </rPr>
      <t>47.0%</t>
    </r>
  </si>
  <si>
    <r>
      <t xml:space="preserve">Year 2 (07/01/2026 – 06/30/2027): </t>
    </r>
    <r>
      <rPr>
        <b/>
        <sz val="11"/>
        <rFont val="Arial"/>
        <family val="2"/>
      </rPr>
      <t>54.9%</t>
    </r>
  </si>
  <si>
    <r>
      <t xml:space="preserve">Year 3 (07/01/2027 – 06/30/2028): </t>
    </r>
    <r>
      <rPr>
        <b/>
        <sz val="11"/>
        <rFont val="Arial"/>
        <family val="2"/>
      </rPr>
      <t>55.9%</t>
    </r>
  </si>
  <si>
    <r>
      <t xml:space="preserve">Year 4 (07/01/2028 – 06/30/2029): </t>
    </r>
    <r>
      <rPr>
        <b/>
        <sz val="11"/>
        <rFont val="Arial"/>
        <family val="2"/>
      </rPr>
      <t>56.9%</t>
    </r>
  </si>
  <si>
    <r>
      <t xml:space="preserve">Year 5 (07/01/2029 – 06/30/2030): </t>
    </r>
    <r>
      <rPr>
        <b/>
        <sz val="11"/>
        <rFont val="Arial"/>
        <family val="2"/>
      </rPr>
      <t>57.9%</t>
    </r>
  </si>
  <si>
    <r>
      <t xml:space="preserve">Effective July 1, 2025, postdocs will use the </t>
    </r>
    <r>
      <rPr>
        <b/>
        <sz val="11"/>
        <rFont val="Arial"/>
        <family val="2"/>
      </rPr>
      <t>same fringe rate as faculty/staff</t>
    </r>
    <r>
      <rPr>
        <sz val="11"/>
        <rFont val="Arial"/>
        <family val="2"/>
      </rPr>
      <t xml:space="preserve"> for each applicable fiscal year.</t>
    </r>
  </si>
  <si>
    <r>
      <t xml:space="preserve">Year 1 (07/01/2025 – 06/30/2026): </t>
    </r>
    <r>
      <rPr>
        <b/>
        <sz val="11"/>
        <rFont val="Arial"/>
        <family val="2"/>
      </rPr>
      <t>1.5%</t>
    </r>
  </si>
  <si>
    <r>
      <t xml:space="preserve">Year 2 and beyond: </t>
    </r>
    <r>
      <rPr>
        <b/>
        <sz val="11"/>
        <rFont val="Arial"/>
        <family val="2"/>
      </rPr>
      <t>14.1%</t>
    </r>
  </si>
  <si>
    <r>
      <t>7.65%</t>
    </r>
    <r>
      <rPr>
        <sz val="11"/>
        <rFont val="Arial"/>
        <family val="2"/>
      </rPr>
      <t xml:space="preserve"> (no change in future years)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</si>
</sst>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[$-F800]dddd\,\ mmmm\ dd\,\ yyyy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i/>
      <sz val="11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1"/>
      <name val="Calibri"/>
      <family val="2"/>
    </font>
    <font>
      <sz val="10"/>
      <color theme="0" tint="-0.34998626667073579"/>
      <name val="Arial"/>
      <family val="2"/>
    </font>
    <font>
      <b/>
      <sz val="14"/>
      <name val="Arial"/>
      <family val="2"/>
    </font>
    <font>
      <b/>
      <sz val="13.5"/>
      <name val="Arial"/>
      <family val="2"/>
    </font>
    <font>
      <sz val="12"/>
      <name val="Arial"/>
      <family val="2"/>
    </font>
    <font>
      <b/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FE0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ashDotDot">
        <color auto="1"/>
      </top>
      <bottom/>
      <diagonal/>
    </border>
    <border>
      <left/>
      <right style="thin">
        <color auto="1"/>
      </right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 style="thin">
        <color auto="1"/>
      </left>
      <right style="thin">
        <color auto="1"/>
      </right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auto="1"/>
      </right>
      <top/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Dot">
        <color auto="1"/>
      </bottom>
      <diagonal/>
    </border>
    <border>
      <left/>
      <right style="thin">
        <color auto="1"/>
      </right>
      <top/>
      <bottom style="dashDot">
        <color auto="1"/>
      </bottom>
      <diagonal/>
    </border>
    <border>
      <left style="thin">
        <color indexed="64"/>
      </left>
      <right/>
      <top/>
      <bottom style="dashDotDot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50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 applyFill="1" applyBorder="1" applyAlignment="1"/>
    <xf numFmtId="164" fontId="5" fillId="0" borderId="4" xfId="2" applyNumberFormat="1" applyFont="1" applyBorder="1"/>
    <xf numFmtId="164" fontId="5" fillId="0" borderId="17" xfId="2" applyNumberFormat="1" applyFont="1" applyFill="1" applyBorder="1"/>
    <xf numFmtId="0" fontId="1" fillId="0" borderId="6" xfId="2" applyFont="1" applyBorder="1" applyAlignment="1">
      <alignment horizontal="center" vertical="center" wrapText="1"/>
    </xf>
    <xf numFmtId="37" fontId="1" fillId="0" borderId="3" xfId="2" applyNumberFormat="1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164" fontId="5" fillId="0" borderId="1" xfId="2" applyNumberFormat="1" applyFont="1" applyBorder="1"/>
    <xf numFmtId="164" fontId="5" fillId="0" borderId="11" xfId="0" applyNumberFormat="1" applyFont="1" applyBorder="1" applyAlignment="1"/>
    <xf numFmtId="164" fontId="5" fillId="4" borderId="18" xfId="2" applyNumberFormat="1" applyFont="1" applyFill="1" applyBorder="1"/>
    <xf numFmtId="0" fontId="1" fillId="0" borderId="0" xfId="0" applyFont="1" applyBorder="1"/>
    <xf numFmtId="164" fontId="5" fillId="0" borderId="17" xfId="0" applyNumberFormat="1" applyFont="1" applyBorder="1"/>
    <xf numFmtId="0" fontId="5" fillId="4" borderId="11" xfId="0" applyFont="1" applyFill="1" applyBorder="1"/>
    <xf numFmtId="164" fontId="5" fillId="0" borderId="24" xfId="0" applyNumberFormat="1" applyFont="1" applyFill="1" applyBorder="1"/>
    <xf numFmtId="164" fontId="5" fillId="0" borderId="6" xfId="0" applyNumberFormat="1" applyFont="1" applyBorder="1"/>
    <xf numFmtId="164" fontId="5" fillId="0" borderId="15" xfId="0" applyNumberFormat="1" applyFont="1" applyBorder="1"/>
    <xf numFmtId="164" fontId="5" fillId="6" borderId="17" xfId="2" applyNumberFormat="1" applyFont="1" applyFill="1" applyBorder="1"/>
    <xf numFmtId="164" fontId="5" fillId="6" borderId="21" xfId="0" applyNumberFormat="1" applyFont="1" applyFill="1" applyBorder="1" applyAlignment="1"/>
    <xf numFmtId="0" fontId="4" fillId="0" borderId="17" xfId="2" applyFont="1" applyFill="1" applyBorder="1"/>
    <xf numFmtId="5" fontId="4" fillId="0" borderId="8" xfId="2" applyNumberFormat="1" applyFont="1" applyFill="1" applyBorder="1" applyProtection="1">
      <protection locked="0"/>
    </xf>
    <xf numFmtId="5" fontId="4" fillId="0" borderId="0" xfId="2" applyNumberFormat="1" applyFont="1" applyFill="1" applyBorder="1" applyProtection="1">
      <protection locked="0"/>
    </xf>
    <xf numFmtId="5" fontId="4" fillId="0" borderId="11" xfId="2" applyNumberFormat="1" applyFont="1" applyFill="1" applyBorder="1"/>
    <xf numFmtId="5" fontId="4" fillId="0" borderId="2" xfId="2" applyNumberFormat="1" applyFont="1" applyFill="1" applyBorder="1" applyProtection="1">
      <protection locked="0"/>
    </xf>
    <xf numFmtId="164" fontId="4" fillId="0" borderId="11" xfId="2" applyNumberFormat="1" applyFont="1" applyFill="1" applyBorder="1"/>
    <xf numFmtId="164" fontId="4" fillId="0" borderId="1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Fill="1" applyBorder="1" applyAlignment="1"/>
    <xf numFmtId="10" fontId="5" fillId="5" borderId="0" xfId="0" applyNumberFormat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1" fillId="0" borderId="17" xfId="2" applyFont="1" applyBorder="1" applyAlignment="1">
      <alignment horizontal="center" vertical="center" wrapText="1"/>
    </xf>
    <xf numFmtId="37" fontId="1" fillId="0" borderId="4" xfId="2" applyNumberFormat="1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164" fontId="6" fillId="0" borderId="10" xfId="2" applyNumberFormat="1" applyFont="1" applyFill="1" applyBorder="1"/>
    <xf numFmtId="164" fontId="4" fillId="0" borderId="13" xfId="2" applyNumberFormat="1" applyFont="1" applyFill="1" applyBorder="1" applyProtection="1">
      <protection locked="0"/>
    </xf>
    <xf numFmtId="0" fontId="9" fillId="0" borderId="0" xfId="0" applyFont="1" applyBorder="1" applyAlignment="1">
      <alignment wrapText="1"/>
    </xf>
    <xf numFmtId="164" fontId="5" fillId="0" borderId="11" xfId="0" applyNumberFormat="1" applyFont="1" applyBorder="1"/>
    <xf numFmtId="164" fontId="4" fillId="0" borderId="18" xfId="0" applyNumberFormat="1" applyFont="1" applyFill="1" applyBorder="1" applyAlignment="1"/>
    <xf numFmtId="164" fontId="10" fillId="0" borderId="6" xfId="0" applyNumberFormat="1" applyFont="1" applyFill="1" applyBorder="1" applyAlignment="1"/>
    <xf numFmtId="164" fontId="5" fillId="0" borderId="29" xfId="0" applyNumberFormat="1" applyFont="1" applyFill="1" applyBorder="1" applyAlignment="1"/>
    <xf numFmtId="9" fontId="4" fillId="0" borderId="18" xfId="1" applyNumberFormat="1" applyFont="1" applyFill="1" applyBorder="1" applyProtection="1">
      <protection locked="0"/>
    </xf>
    <xf numFmtId="164" fontId="4" fillId="0" borderId="7" xfId="2" applyNumberFormat="1" applyFont="1" applyFill="1" applyBorder="1" applyProtection="1">
      <protection locked="0"/>
    </xf>
    <xf numFmtId="5" fontId="4" fillId="0" borderId="9" xfId="2" applyNumberFormat="1" applyFont="1" applyFill="1" applyBorder="1" applyProtection="1">
      <protection locked="0"/>
    </xf>
    <xf numFmtId="5" fontId="4" fillId="0" borderId="7" xfId="2" applyNumberFormat="1" applyFont="1" applyFill="1" applyBorder="1" applyProtection="1">
      <protection locked="0"/>
    </xf>
    <xf numFmtId="9" fontId="4" fillId="0" borderId="11" xfId="1" applyNumberFormat="1" applyFont="1" applyFill="1" applyBorder="1" applyProtection="1">
      <protection locked="0"/>
    </xf>
    <xf numFmtId="164" fontId="4" fillId="0" borderId="10" xfId="2" applyNumberFormat="1" applyFont="1" applyFill="1" applyBorder="1" applyProtection="1">
      <protection locked="0"/>
    </xf>
    <xf numFmtId="3" fontId="11" fillId="0" borderId="0" xfId="0" applyNumberFormat="1" applyFont="1"/>
    <xf numFmtId="3" fontId="11" fillId="0" borderId="8" xfId="0" applyNumberFormat="1" applyFont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5" fillId="7" borderId="0" xfId="0" applyFont="1" applyFill="1" applyAlignment="1">
      <alignment horizontal="right"/>
    </xf>
    <xf numFmtId="0" fontId="4" fillId="7" borderId="0" xfId="0" applyFont="1" applyFill="1"/>
    <xf numFmtId="0" fontId="5" fillId="7" borderId="0" xfId="0" applyFont="1" applyFill="1" applyBorder="1" applyAlignment="1">
      <alignment horizontal="right"/>
    </xf>
    <xf numFmtId="0" fontId="5" fillId="7" borderId="0" xfId="0" applyFont="1" applyFill="1" applyBorder="1" applyAlignment="1"/>
    <xf numFmtId="9" fontId="4" fillId="0" borderId="6" xfId="1" applyNumberFormat="1" applyFont="1" applyFill="1" applyBorder="1" applyProtection="1">
      <protection locked="0"/>
    </xf>
    <xf numFmtId="164" fontId="4" fillId="0" borderId="6" xfId="0" applyNumberFormat="1" applyFont="1" applyBorder="1"/>
    <xf numFmtId="164" fontId="5" fillId="6" borderId="36" xfId="0" applyNumberFormat="1" applyFont="1" applyFill="1" applyBorder="1" applyAlignment="1"/>
    <xf numFmtId="164" fontId="4" fillId="0" borderId="10" xfId="0" applyNumberFormat="1" applyFont="1" applyFill="1" applyBorder="1" applyAlignment="1">
      <alignment horizontal="right"/>
    </xf>
    <xf numFmtId="164" fontId="11" fillId="0" borderId="0" xfId="0" applyNumberFormat="1" applyFont="1"/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164" fontId="4" fillId="0" borderId="10" xfId="0" applyNumberFormat="1" applyFont="1" applyFill="1" applyBorder="1" applyAlignment="1">
      <alignment horizontal="right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1" fillId="0" borderId="0" xfId="2"/>
    <xf numFmtId="0" fontId="5" fillId="7" borderId="0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4" fillId="7" borderId="0" xfId="2" applyFont="1" applyFill="1"/>
    <xf numFmtId="0" fontId="2" fillId="0" borderId="0" xfId="2" applyFont="1"/>
    <xf numFmtId="37" fontId="1" fillId="0" borderId="9" xfId="2" applyNumberFormat="1" applyFont="1" applyBorder="1" applyAlignment="1">
      <alignment horizontal="center" vertical="center" wrapText="1"/>
    </xf>
    <xf numFmtId="5" fontId="4" fillId="0" borderId="12" xfId="2" applyNumberFormat="1" applyFont="1" applyFill="1" applyBorder="1" applyProtection="1">
      <protection locked="0"/>
    </xf>
    <xf numFmtId="0" fontId="1" fillId="0" borderId="0" xfId="2" applyFont="1"/>
    <xf numFmtId="5" fontId="4" fillId="0" borderId="10" xfId="2" applyNumberFormat="1" applyFont="1" applyFill="1" applyBorder="1" applyProtection="1">
      <protection locked="0"/>
    </xf>
    <xf numFmtId="164" fontId="1" fillId="0" borderId="0" xfId="2" applyNumberFormat="1"/>
    <xf numFmtId="0" fontId="5" fillId="3" borderId="7" xfId="2" applyFont="1" applyFill="1" applyBorder="1" applyAlignment="1">
      <alignment horizontal="left"/>
    </xf>
    <xf numFmtId="164" fontId="11" fillId="0" borderId="0" xfId="2" applyNumberFormat="1" applyFont="1"/>
    <xf numFmtId="0" fontId="5" fillId="4" borderId="0" xfId="2" applyFont="1" applyFill="1" applyBorder="1" applyAlignment="1">
      <alignment horizontal="left"/>
    </xf>
    <xf numFmtId="0" fontId="5" fillId="4" borderId="10" xfId="2" applyFont="1" applyFill="1" applyBorder="1" applyAlignment="1">
      <alignment horizontal="left"/>
    </xf>
    <xf numFmtId="0" fontId="5" fillId="4" borderId="11" xfId="2" applyFont="1" applyFill="1" applyBorder="1"/>
    <xf numFmtId="0" fontId="11" fillId="0" borderId="0" xfId="2" applyFont="1"/>
    <xf numFmtId="164" fontId="4" fillId="0" borderId="11" xfId="2" applyNumberFormat="1" applyFont="1" applyBorder="1"/>
    <xf numFmtId="0" fontId="12" fillId="0" borderId="0" xfId="2" applyFont="1"/>
    <xf numFmtId="164" fontId="5" fillId="0" borderId="17" xfId="2" applyNumberFormat="1" applyFont="1" applyBorder="1"/>
    <xf numFmtId="0" fontId="5" fillId="4" borderId="0" xfId="2" applyFont="1" applyFill="1" applyBorder="1" applyAlignment="1">
      <alignment wrapText="1"/>
    </xf>
    <xf numFmtId="0" fontId="5" fillId="4" borderId="10" xfId="2" applyFont="1" applyFill="1" applyBorder="1" applyAlignment="1">
      <alignment wrapText="1"/>
    </xf>
    <xf numFmtId="0" fontId="4" fillId="0" borderId="0" xfId="2" applyFont="1" applyFill="1" applyBorder="1" applyAlignment="1"/>
    <xf numFmtId="0" fontId="1" fillId="0" borderId="0" xfId="2" applyFill="1"/>
    <xf numFmtId="164" fontId="4" fillId="0" borderId="18" xfId="2" applyNumberFormat="1" applyFont="1" applyFill="1" applyBorder="1" applyAlignment="1"/>
    <xf numFmtId="164" fontId="4" fillId="0" borderId="0" xfId="2" applyNumberFormat="1" applyFont="1" applyFill="1" applyBorder="1" applyAlignment="1"/>
    <xf numFmtId="0" fontId="5" fillId="0" borderId="0" xfId="2" applyFont="1" applyFill="1" applyBorder="1" applyAlignment="1"/>
    <xf numFmtId="164" fontId="4" fillId="0" borderId="11" xfId="2" applyNumberFormat="1" applyFont="1" applyFill="1" applyBorder="1" applyAlignment="1"/>
    <xf numFmtId="164" fontId="5" fillId="0" borderId="29" xfId="2" applyNumberFormat="1" applyFont="1" applyFill="1" applyBorder="1" applyAlignment="1"/>
    <xf numFmtId="164" fontId="10" fillId="0" borderId="6" xfId="2" applyNumberFormat="1" applyFont="1" applyFill="1" applyBorder="1" applyAlignment="1"/>
    <xf numFmtId="164" fontId="10" fillId="0" borderId="0" xfId="2" applyNumberFormat="1" applyFont="1" applyFill="1" applyBorder="1" applyAlignment="1"/>
    <xf numFmtId="0" fontId="1" fillId="0" borderId="0" xfId="2" applyBorder="1"/>
    <xf numFmtId="164" fontId="5" fillId="0" borderId="6" xfId="2" applyNumberFormat="1" applyFont="1" applyBorder="1"/>
    <xf numFmtId="0" fontId="4" fillId="0" borderId="0" xfId="2" applyFont="1" applyBorder="1" applyAlignment="1"/>
    <xf numFmtId="164" fontId="4" fillId="0" borderId="0" xfId="2" applyNumberFormat="1" applyFont="1" applyBorder="1" applyAlignment="1"/>
    <xf numFmtId="0" fontId="9" fillId="0" borderId="0" xfId="2" applyFont="1" applyBorder="1" applyAlignment="1"/>
    <xf numFmtId="0" fontId="9" fillId="0" borderId="8" xfId="2" applyFont="1" applyBorder="1" applyAlignment="1"/>
    <xf numFmtId="164" fontId="4" fillId="0" borderId="10" xfId="2" applyNumberFormat="1" applyFont="1" applyBorder="1"/>
    <xf numFmtId="164" fontId="5" fillId="0" borderId="24" xfId="2" applyNumberFormat="1" applyFont="1" applyFill="1" applyBorder="1"/>
    <xf numFmtId="164" fontId="5" fillId="6" borderId="36" xfId="2" applyNumberFormat="1" applyFont="1" applyFill="1" applyBorder="1" applyAlignment="1"/>
    <xf numFmtId="0" fontId="5" fillId="8" borderId="0" xfId="2" applyFont="1" applyFill="1" applyBorder="1" applyAlignment="1">
      <alignment horizontal="right"/>
    </xf>
    <xf numFmtId="164" fontId="5" fillId="8" borderId="37" xfId="2" applyNumberFormat="1" applyFont="1" applyFill="1" applyBorder="1" applyAlignment="1"/>
    <xf numFmtId="164" fontId="5" fillId="0" borderId="11" xfId="2" applyNumberFormat="1" applyFont="1" applyBorder="1" applyAlignment="1"/>
    <xf numFmtId="10" fontId="5" fillId="5" borderId="0" xfId="2" applyNumberFormat="1" applyFont="1" applyFill="1" applyBorder="1" applyAlignment="1">
      <alignment horizontal="right"/>
    </xf>
    <xf numFmtId="164" fontId="5" fillId="0" borderId="15" xfId="2" applyNumberFormat="1" applyFont="1" applyBorder="1"/>
    <xf numFmtId="0" fontId="4" fillId="0" borderId="0" xfId="2" applyFont="1" applyAlignment="1">
      <alignment vertical="center"/>
    </xf>
    <xf numFmtId="0" fontId="4" fillId="0" borderId="0" xfId="2" applyFont="1"/>
    <xf numFmtId="14" fontId="5" fillId="0" borderId="0" xfId="2" applyNumberFormat="1" applyFont="1" applyAlignment="1"/>
    <xf numFmtId="164" fontId="12" fillId="0" borderId="0" xfId="2" applyNumberFormat="1" applyFont="1" applyFill="1"/>
    <xf numFmtId="164" fontId="12" fillId="0" borderId="0" xfId="2" applyNumberFormat="1" applyFont="1"/>
    <xf numFmtId="164" fontId="11" fillId="0" borderId="8" xfId="0" applyNumberFormat="1" applyFont="1" applyBorder="1" applyAlignment="1">
      <alignment wrapText="1"/>
    </xf>
    <xf numFmtId="164" fontId="11" fillId="0" borderId="0" xfId="0" applyNumberFormat="1" applyFont="1" applyBorder="1"/>
    <xf numFmtId="0" fontId="11" fillId="0" borderId="0" xfId="0" applyFont="1" applyBorder="1"/>
    <xf numFmtId="164" fontId="0" fillId="0" borderId="0" xfId="0" applyNumberFormat="1"/>
    <xf numFmtId="164" fontId="14" fillId="0" borderId="0" xfId="0" applyNumberFormat="1" applyFont="1"/>
    <xf numFmtId="164" fontId="4" fillId="0" borderId="6" xfId="2" applyNumberFormat="1" applyFont="1" applyBorder="1"/>
    <xf numFmtId="164" fontId="4" fillId="0" borderId="12" xfId="2" applyNumberFormat="1" applyFont="1" applyFill="1" applyBorder="1" applyAlignment="1"/>
    <xf numFmtId="164" fontId="4" fillId="0" borderId="10" xfId="2" applyNumberFormat="1" applyFont="1" applyFill="1" applyBorder="1" applyAlignment="1"/>
    <xf numFmtId="164" fontId="5" fillId="0" borderId="27" xfId="2" applyNumberFormat="1" applyFont="1" applyFill="1" applyBorder="1" applyAlignment="1"/>
    <xf numFmtId="164" fontId="10" fillId="0" borderId="10" xfId="2" applyNumberFormat="1" applyFont="1" applyFill="1" applyBorder="1" applyAlignment="1"/>
    <xf numFmtId="164" fontId="4" fillId="0" borderId="31" xfId="2" applyNumberFormat="1" applyFont="1" applyFill="1" applyBorder="1" applyAlignment="1"/>
    <xf numFmtId="164" fontId="5" fillId="0" borderId="11" xfId="2" applyNumberFormat="1" applyFont="1" applyBorder="1"/>
    <xf numFmtId="3" fontId="11" fillId="0" borderId="0" xfId="2" applyNumberFormat="1" applyFont="1"/>
    <xf numFmtId="164" fontId="4" fillId="0" borderId="21" xfId="2" applyNumberFormat="1" applyFont="1" applyFill="1" applyBorder="1" applyAlignment="1"/>
    <xf numFmtId="5" fontId="4" fillId="0" borderId="3" xfId="2" applyNumberFormat="1" applyFont="1" applyFill="1" applyBorder="1" applyProtection="1">
      <protection locked="0"/>
    </xf>
    <xf numFmtId="5" fontId="4" fillId="0" borderId="13" xfId="2" applyNumberFormat="1" applyFont="1" applyFill="1" applyBorder="1" applyProtection="1">
      <protection locked="0"/>
    </xf>
    <xf numFmtId="0" fontId="5" fillId="7" borderId="0" xfId="2" applyFont="1" applyFill="1" applyBorder="1" applyAlignment="1"/>
    <xf numFmtId="0" fontId="4" fillId="0" borderId="0" xfId="2" applyFont="1" applyFill="1" applyAlignment="1">
      <alignment vertical="center" wrapText="1"/>
    </xf>
    <xf numFmtId="0" fontId="0" fillId="7" borderId="0" xfId="0" applyFill="1" applyAlignment="1">
      <alignment horizontal="center"/>
    </xf>
    <xf numFmtId="0" fontId="5" fillId="7" borderId="0" xfId="2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5" fillId="9" borderId="0" xfId="2" applyFont="1" applyFill="1" applyAlignment="1">
      <alignment horizontal="right"/>
    </xf>
    <xf numFmtId="0" fontId="4" fillId="9" borderId="0" xfId="2" applyFont="1" applyFill="1"/>
    <xf numFmtId="165" fontId="5" fillId="7" borderId="0" xfId="0" applyNumberFormat="1" applyFont="1" applyFill="1" applyBorder="1" applyAlignment="1">
      <alignment horizontal="left"/>
    </xf>
    <xf numFmtId="0" fontId="4" fillId="7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165" fontId="5" fillId="9" borderId="0" xfId="2" applyNumberFormat="1" applyFont="1" applyFill="1" applyBorder="1" applyAlignment="1">
      <alignment horizontal="left"/>
    </xf>
    <xf numFmtId="0" fontId="1" fillId="9" borderId="0" xfId="2" applyFill="1" applyAlignment="1">
      <alignment horizontal="center"/>
    </xf>
    <xf numFmtId="165" fontId="5" fillId="7" borderId="0" xfId="2" applyNumberFormat="1" applyFont="1" applyFill="1" applyBorder="1" applyAlignment="1">
      <alignment horizontal="left"/>
    </xf>
    <xf numFmtId="165" fontId="8" fillId="7" borderId="0" xfId="0" applyNumberFormat="1" applyFont="1" applyFill="1" applyBorder="1" applyAlignment="1">
      <alignment horizontal="left"/>
    </xf>
    <xf numFmtId="165" fontId="4" fillId="7" borderId="0" xfId="0" applyNumberFormat="1" applyFont="1" applyFill="1" applyBorder="1" applyAlignment="1">
      <alignment horizontal="left"/>
    </xf>
    <xf numFmtId="0" fontId="3" fillId="9" borderId="0" xfId="0" applyFont="1" applyFill="1" applyAlignment="1">
      <alignment horizontal="left" vertical="center" wrapText="1" indent="1"/>
    </xf>
    <xf numFmtId="0" fontId="3" fillId="9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3" fillId="10" borderId="0" xfId="0" applyFont="1" applyFill="1" applyAlignment="1">
      <alignment horizontal="left" vertical="center" wrapText="1" indent="1"/>
    </xf>
    <xf numFmtId="0" fontId="0" fillId="10" borderId="0" xfId="0" applyFill="1"/>
    <xf numFmtId="0" fontId="17" fillId="9" borderId="0" xfId="0" applyFont="1" applyFill="1" applyAlignment="1">
      <alignment wrapText="1"/>
    </xf>
    <xf numFmtId="0" fontId="17" fillId="0" borderId="0" xfId="0" applyFont="1" applyAlignment="1">
      <alignment horizontal="left" vertical="center" indent="1"/>
    </xf>
    <xf numFmtId="0" fontId="4" fillId="0" borderId="0" xfId="2" applyFont="1" applyAlignment="1">
      <alignment horizontal="left" vertical="center"/>
    </xf>
    <xf numFmtId="0" fontId="8" fillId="0" borderId="0" xfId="2" applyFont="1" applyAlignment="1">
      <alignment horizontal="left"/>
    </xf>
    <xf numFmtId="0" fontId="4" fillId="0" borderId="0" xfId="2" applyFont="1" applyAlignment="1">
      <alignment horizontal="left" vertical="center" wrapText="1"/>
    </xf>
    <xf numFmtId="0" fontId="5" fillId="4" borderId="9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164" fontId="4" fillId="0" borderId="3" xfId="0" applyNumberFormat="1" applyFont="1" applyFill="1" applyBorder="1" applyAlignment="1" applyProtection="1">
      <alignment horizontal="right"/>
      <protection locked="0"/>
    </xf>
    <xf numFmtId="164" fontId="4" fillId="0" borderId="2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0" fontId="5" fillId="0" borderId="23" xfId="0" applyFont="1" applyFill="1" applyBorder="1" applyAlignment="1">
      <alignment horizontal="right"/>
    </xf>
    <xf numFmtId="164" fontId="5" fillId="0" borderId="22" xfId="0" applyNumberFormat="1" applyFont="1" applyFill="1" applyBorder="1" applyAlignment="1">
      <alignment horizontal="right" wrapText="1"/>
    </xf>
    <xf numFmtId="164" fontId="5" fillId="0" borderId="25" xfId="0" applyNumberFormat="1" applyFont="1" applyFill="1" applyBorder="1" applyAlignment="1">
      <alignment horizontal="right" wrapText="1"/>
    </xf>
    <xf numFmtId="0" fontId="5" fillId="6" borderId="32" xfId="0" applyFont="1" applyFill="1" applyBorder="1" applyAlignment="1">
      <alignment horizontal="right"/>
    </xf>
    <xf numFmtId="0" fontId="5" fillId="6" borderId="33" xfId="0" applyFont="1" applyFill="1" applyBorder="1" applyAlignment="1">
      <alignment horizontal="right"/>
    </xf>
    <xf numFmtId="164" fontId="5" fillId="6" borderId="34" xfId="0" applyNumberFormat="1" applyFont="1" applyFill="1" applyBorder="1" applyAlignment="1">
      <alignment horizontal="right"/>
    </xf>
    <xf numFmtId="0" fontId="5" fillId="6" borderId="35" xfId="0" applyFont="1" applyFill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164" fontId="4" fillId="0" borderId="8" xfId="0" applyNumberFormat="1" applyFont="1" applyFill="1" applyBorder="1" applyAlignment="1" applyProtection="1">
      <alignment horizontal="right"/>
      <protection locked="0"/>
    </xf>
    <xf numFmtId="164" fontId="4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165" fontId="5" fillId="7" borderId="1" xfId="0" applyNumberFormat="1" applyFont="1" applyFill="1" applyBorder="1" applyAlignment="1">
      <alignment horizontal="left"/>
    </xf>
    <xf numFmtId="0" fontId="4" fillId="0" borderId="0" xfId="2" applyFont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37" fontId="5" fillId="0" borderId="4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6" borderId="18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4" fillId="0" borderId="13" xfId="0" applyFont="1" applyFill="1" applyBorder="1" applyAlignment="1" applyProtection="1">
      <alignment horizontal="left"/>
      <protection locked="0"/>
    </xf>
    <xf numFmtId="164" fontId="4" fillId="0" borderId="13" xfId="0" applyNumberFormat="1" applyFont="1" applyFill="1" applyBorder="1" applyAlignment="1" applyProtection="1">
      <alignment horizontal="right"/>
      <protection locked="0"/>
    </xf>
    <xf numFmtId="0" fontId="5" fillId="4" borderId="9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8" xfId="2" applyFont="1" applyFill="1" applyBorder="1" applyAlignment="1" applyProtection="1">
      <protection locked="0"/>
    </xf>
    <xf numFmtId="0" fontId="4" fillId="0" borderId="0" xfId="2" applyFont="1" applyFill="1" applyBorder="1" applyAlignment="1" applyProtection="1">
      <protection locked="0"/>
    </xf>
    <xf numFmtId="0" fontId="4" fillId="0" borderId="10" xfId="2" applyFont="1" applyFill="1" applyBorder="1" applyAlignment="1" applyProtection="1">
      <protection locked="0"/>
    </xf>
    <xf numFmtId="0" fontId="1" fillId="0" borderId="4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10" xfId="2" applyFont="1" applyBorder="1" applyAlignment="1">
      <alignment horizontal="left"/>
    </xf>
    <xf numFmtId="164" fontId="4" fillId="0" borderId="8" xfId="2" applyNumberFormat="1" applyFont="1" applyBorder="1" applyAlignment="1">
      <alignment horizontal="right"/>
    </xf>
    <xf numFmtId="164" fontId="4" fillId="0" borderId="10" xfId="2" applyNumberFormat="1" applyFont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4" fillId="5" borderId="3" xfId="2" applyFont="1" applyFill="1" applyBorder="1" applyAlignment="1" applyProtection="1">
      <protection locked="0"/>
    </xf>
    <xf numFmtId="0" fontId="4" fillId="5" borderId="2" xfId="2" applyFont="1" applyFill="1" applyBorder="1" applyAlignment="1" applyProtection="1">
      <protection locked="0"/>
    </xf>
    <xf numFmtId="0" fontId="4" fillId="5" borderId="13" xfId="2" applyFont="1" applyFill="1" applyBorder="1" applyAlignment="1" applyProtection="1">
      <protection locked="0"/>
    </xf>
    <xf numFmtId="0" fontId="5" fillId="0" borderId="4" xfId="2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0" fontId="5" fillId="6" borderId="4" xfId="2" applyFont="1" applyFill="1" applyBorder="1" applyAlignment="1">
      <alignment horizontal="right"/>
    </xf>
    <xf numFmtId="0" fontId="5" fillId="6" borderId="1" xfId="2" applyFont="1" applyFill="1" applyBorder="1" applyAlignment="1">
      <alignment horizontal="right"/>
    </xf>
    <xf numFmtId="0" fontId="5" fillId="6" borderId="5" xfId="2" applyFont="1" applyFill="1" applyBorder="1" applyAlignment="1">
      <alignment horizontal="right"/>
    </xf>
    <xf numFmtId="164" fontId="5" fillId="6" borderId="4" xfId="2" applyNumberFormat="1" applyFont="1" applyFill="1" applyBorder="1" applyAlignment="1">
      <alignment horizontal="right"/>
    </xf>
    <xf numFmtId="0" fontId="4" fillId="5" borderId="8" xfId="2" applyFont="1" applyFill="1" applyBorder="1" applyAlignment="1" applyProtection="1">
      <protection locked="0"/>
    </xf>
    <xf numFmtId="0" fontId="4" fillId="5" borderId="0" xfId="2" applyFont="1" applyFill="1" applyBorder="1" applyAlignment="1" applyProtection="1">
      <protection locked="0"/>
    </xf>
    <xf numFmtId="0" fontId="4" fillId="5" borderId="10" xfId="2" applyFont="1" applyFill="1" applyBorder="1" applyAlignment="1" applyProtection="1">
      <protection locked="0"/>
    </xf>
    <xf numFmtId="0" fontId="4" fillId="0" borderId="0" xfId="2" applyFont="1" applyFill="1" applyAlignment="1">
      <alignment horizontal="left" vertical="center" wrapText="1"/>
    </xf>
    <xf numFmtId="0" fontId="4" fillId="0" borderId="10" xfId="0" applyFont="1" applyFill="1" applyBorder="1" applyAlignment="1" applyProtection="1">
      <alignment horizontal="left"/>
      <protection locked="0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0" borderId="16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5" fillId="0" borderId="1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164" fontId="5" fillId="0" borderId="16" xfId="2" applyNumberFormat="1" applyFont="1" applyBorder="1" applyAlignment="1">
      <alignment horizontal="right"/>
    </xf>
    <xf numFmtId="0" fontId="5" fillId="0" borderId="15" xfId="2" applyFont="1" applyBorder="1" applyAlignment="1">
      <alignment horizontal="right"/>
    </xf>
    <xf numFmtId="0" fontId="4" fillId="0" borderId="20" xfId="2" applyFont="1" applyFill="1" applyBorder="1" applyAlignment="1">
      <alignment horizontal="right"/>
    </xf>
    <xf numFmtId="0" fontId="4" fillId="0" borderId="19" xfId="2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0" fontId="4" fillId="0" borderId="21" xfId="2" applyFont="1" applyFill="1" applyBorder="1" applyAlignment="1">
      <alignment horizontal="right"/>
    </xf>
    <xf numFmtId="0" fontId="5" fillId="0" borderId="8" xfId="2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0" xfId="2" applyNumberFormat="1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164" fontId="5" fillId="0" borderId="3" xfId="2" applyNumberFormat="1" applyFont="1" applyBorder="1" applyAlignment="1">
      <alignment horizontal="right"/>
    </xf>
    <xf numFmtId="164" fontId="5" fillId="0" borderId="13" xfId="2" applyNumberFormat="1" applyFont="1" applyBorder="1" applyAlignment="1">
      <alignment horizontal="right"/>
    </xf>
    <xf numFmtId="0" fontId="4" fillId="0" borderId="3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164" fontId="4" fillId="0" borderId="3" xfId="2" applyNumberFormat="1" applyFont="1" applyFill="1" applyBorder="1" applyAlignment="1">
      <alignment horizontal="right"/>
    </xf>
    <xf numFmtId="164" fontId="4" fillId="0" borderId="13" xfId="2" applyNumberFormat="1" applyFont="1" applyFill="1" applyBorder="1" applyAlignment="1">
      <alignment horizontal="right"/>
    </xf>
    <xf numFmtId="0" fontId="5" fillId="0" borderId="22" xfId="2" applyFont="1" applyFill="1" applyBorder="1" applyAlignment="1">
      <alignment horizontal="right"/>
    </xf>
    <xf numFmtId="0" fontId="5" fillId="0" borderId="23" xfId="2" applyFont="1" applyFill="1" applyBorder="1" applyAlignment="1">
      <alignment horizontal="right"/>
    </xf>
    <xf numFmtId="164" fontId="5" fillId="0" borderId="22" xfId="2" applyNumberFormat="1" applyFont="1" applyFill="1" applyBorder="1" applyAlignment="1">
      <alignment horizontal="right" wrapText="1"/>
    </xf>
    <xf numFmtId="164" fontId="5" fillId="0" borderId="25" xfId="2" applyNumberFormat="1" applyFont="1" applyFill="1" applyBorder="1" applyAlignment="1">
      <alignment horizontal="right" wrapText="1"/>
    </xf>
    <xf numFmtId="0" fontId="5" fillId="6" borderId="32" xfId="2" applyFont="1" applyFill="1" applyBorder="1" applyAlignment="1">
      <alignment horizontal="right"/>
    </xf>
    <xf numFmtId="0" fontId="5" fillId="6" borderId="33" xfId="2" applyFont="1" applyFill="1" applyBorder="1" applyAlignment="1">
      <alignment horizontal="right"/>
    </xf>
    <xf numFmtId="164" fontId="5" fillId="6" borderId="34" xfId="2" applyNumberFormat="1" applyFont="1" applyFill="1" applyBorder="1" applyAlignment="1">
      <alignment horizontal="right"/>
    </xf>
    <xf numFmtId="0" fontId="5" fillId="6" borderId="35" xfId="2" applyFont="1" applyFill="1" applyBorder="1" applyAlignment="1">
      <alignment horizontal="right"/>
    </xf>
    <xf numFmtId="164" fontId="5" fillId="0" borderId="4" xfId="2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0" fontId="5" fillId="2" borderId="9" xfId="2" applyFont="1" applyFill="1" applyBorder="1" applyAlignment="1">
      <alignment horizontal="left" wrapText="1"/>
    </xf>
    <xf numFmtId="0" fontId="5" fillId="2" borderId="7" xfId="2" applyFont="1" applyFill="1" applyBorder="1" applyAlignment="1">
      <alignment horizontal="left" wrapText="1"/>
    </xf>
    <xf numFmtId="0" fontId="5" fillId="2" borderId="12" xfId="2" applyFont="1" applyFill="1" applyBorder="1" applyAlignment="1">
      <alignment horizontal="left" wrapText="1"/>
    </xf>
    <xf numFmtId="0" fontId="4" fillId="0" borderId="8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164" fontId="4" fillId="0" borderId="8" xfId="2" applyNumberFormat="1" applyFont="1" applyFill="1" applyBorder="1" applyAlignment="1">
      <alignment horizontal="right"/>
    </xf>
    <xf numFmtId="164" fontId="4" fillId="0" borderId="10" xfId="2" applyNumberFormat="1" applyFont="1" applyFill="1" applyBorder="1" applyAlignment="1">
      <alignment horizontal="right"/>
    </xf>
    <xf numFmtId="0" fontId="4" fillId="0" borderId="8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9" xfId="2" applyFont="1" applyFill="1" applyBorder="1" applyAlignment="1">
      <alignment horizontal="left" wrapText="1"/>
    </xf>
    <xf numFmtId="0" fontId="4" fillId="0" borderId="7" xfId="2" applyFont="1" applyFill="1" applyBorder="1" applyAlignment="1">
      <alignment horizontal="left" wrapText="1"/>
    </xf>
    <xf numFmtId="0" fontId="4" fillId="0" borderId="12" xfId="2" applyFont="1" applyFill="1" applyBorder="1" applyAlignment="1">
      <alignment horizontal="left" wrapText="1"/>
    </xf>
    <xf numFmtId="164" fontId="4" fillId="0" borderId="9" xfId="2" applyNumberFormat="1" applyFont="1" applyFill="1" applyBorder="1" applyAlignment="1">
      <alignment horizontal="right" wrapText="1"/>
    </xf>
    <xf numFmtId="164" fontId="4" fillId="0" borderId="12" xfId="2" applyNumberFormat="1" applyFont="1" applyFill="1" applyBorder="1" applyAlignment="1">
      <alignment horizontal="right" wrapText="1"/>
    </xf>
    <xf numFmtId="0" fontId="5" fillId="0" borderId="8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4" fillId="0" borderId="8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0" fontId="4" fillId="0" borderId="10" xfId="2" applyFont="1" applyFill="1" applyBorder="1" applyAlignment="1">
      <alignment horizontal="left" wrapText="1"/>
    </xf>
    <xf numFmtId="164" fontId="4" fillId="0" borderId="40" xfId="2" applyNumberFormat="1" applyFont="1" applyFill="1" applyBorder="1" applyAlignment="1">
      <alignment horizontal="right" wrapText="1"/>
    </xf>
    <xf numFmtId="164" fontId="4" fillId="0" borderId="31" xfId="2" applyNumberFormat="1" applyFont="1" applyFill="1" applyBorder="1" applyAlignment="1">
      <alignment horizontal="right" wrapText="1"/>
    </xf>
    <xf numFmtId="0" fontId="5" fillId="0" borderId="26" xfId="2" applyFont="1" applyFill="1" applyBorder="1" applyAlignment="1">
      <alignment horizontal="right"/>
    </xf>
    <xf numFmtId="0" fontId="5" fillId="0" borderId="28" xfId="2" applyFont="1" applyFill="1" applyBorder="1" applyAlignment="1">
      <alignment horizontal="right"/>
    </xf>
    <xf numFmtId="0" fontId="5" fillId="0" borderId="27" xfId="2" applyFont="1" applyFill="1" applyBorder="1" applyAlignment="1">
      <alignment horizontal="right"/>
    </xf>
    <xf numFmtId="164" fontId="5" fillId="0" borderId="26" xfId="2" applyNumberFormat="1" applyFont="1" applyFill="1" applyBorder="1" applyAlignment="1">
      <alignment horizontal="right"/>
    </xf>
    <xf numFmtId="164" fontId="5" fillId="0" borderId="27" xfId="2" applyNumberFormat="1" applyFont="1" applyFill="1" applyBorder="1" applyAlignment="1">
      <alignment horizontal="right"/>
    </xf>
    <xf numFmtId="0" fontId="10" fillId="0" borderId="3" xfId="2" applyFont="1" applyFill="1" applyBorder="1" applyAlignment="1">
      <alignment horizontal="right"/>
    </xf>
    <xf numFmtId="0" fontId="10" fillId="0" borderId="2" xfId="2" applyFont="1" applyFill="1" applyBorder="1" applyAlignment="1">
      <alignment horizontal="right"/>
    </xf>
    <xf numFmtId="0" fontId="10" fillId="0" borderId="13" xfId="2" applyFont="1" applyFill="1" applyBorder="1" applyAlignment="1">
      <alignment horizontal="right"/>
    </xf>
    <xf numFmtId="164" fontId="10" fillId="0" borderId="3" xfId="2" applyNumberFormat="1" applyFont="1" applyFill="1" applyBorder="1" applyAlignment="1">
      <alignment horizontal="right"/>
    </xf>
    <xf numFmtId="164" fontId="10" fillId="0" borderId="13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 wrapText="1"/>
    </xf>
    <xf numFmtId="164" fontId="4" fillId="0" borderId="10" xfId="2" applyNumberFormat="1" applyFont="1" applyFill="1" applyBorder="1" applyAlignment="1">
      <alignment horizontal="right" wrapText="1"/>
    </xf>
    <xf numFmtId="0" fontId="4" fillId="0" borderId="3" xfId="2" applyFont="1" applyFill="1" applyBorder="1" applyAlignment="1" applyProtection="1">
      <alignment horizontal="left"/>
      <protection locked="0"/>
    </xf>
    <xf numFmtId="0" fontId="4" fillId="0" borderId="2" xfId="2" applyFont="1" applyFill="1" applyBorder="1" applyAlignment="1" applyProtection="1">
      <alignment horizontal="left"/>
      <protection locked="0"/>
    </xf>
    <xf numFmtId="164" fontId="4" fillId="0" borderId="3" xfId="2" applyNumberFormat="1" applyFont="1" applyFill="1" applyBorder="1" applyAlignment="1" applyProtection="1">
      <alignment horizontal="right"/>
      <protection locked="0"/>
    </xf>
    <xf numFmtId="164" fontId="4" fillId="0" borderId="13" xfId="2" applyNumberFormat="1" applyFont="1" applyFill="1" applyBorder="1" applyAlignment="1" applyProtection="1">
      <alignment horizontal="right"/>
      <protection locked="0"/>
    </xf>
    <xf numFmtId="164" fontId="5" fillId="0" borderId="5" xfId="2" applyNumberFormat="1" applyFont="1" applyBorder="1" applyAlignment="1">
      <alignment horizontal="right"/>
    </xf>
    <xf numFmtId="0" fontId="5" fillId="4" borderId="9" xfId="2" applyFont="1" applyFill="1" applyBorder="1" applyAlignment="1">
      <alignment horizontal="left" wrapText="1"/>
    </xf>
    <xf numFmtId="0" fontId="5" fillId="4" borderId="7" xfId="2" applyFont="1" applyFill="1" applyBorder="1" applyAlignment="1">
      <alignment horizontal="left" wrapText="1"/>
    </xf>
    <xf numFmtId="0" fontId="5" fillId="4" borderId="12" xfId="2" applyFont="1" applyFill="1" applyBorder="1" applyAlignment="1">
      <alignment horizontal="left" wrapText="1"/>
    </xf>
    <xf numFmtId="0" fontId="5" fillId="4" borderId="9" xfId="2" applyFont="1" applyFill="1" applyBorder="1" applyAlignment="1">
      <alignment wrapText="1"/>
    </xf>
    <xf numFmtId="0" fontId="5" fillId="4" borderId="7" xfId="2" applyFont="1" applyFill="1" applyBorder="1" applyAlignment="1">
      <alignment wrapText="1"/>
    </xf>
    <xf numFmtId="0" fontId="4" fillId="0" borderId="8" xfId="2" applyFont="1" applyFill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left"/>
      <protection locked="0"/>
    </xf>
    <xf numFmtId="164" fontId="4" fillId="0" borderId="8" xfId="2" applyNumberFormat="1" applyFont="1" applyFill="1" applyBorder="1" applyAlignment="1" applyProtection="1">
      <alignment horizontal="right"/>
      <protection locked="0"/>
    </xf>
    <xf numFmtId="164" fontId="4" fillId="0" borderId="10" xfId="2" applyNumberFormat="1" applyFont="1" applyFill="1" applyBorder="1" applyAlignment="1" applyProtection="1">
      <alignment horizontal="right"/>
      <protection locked="0"/>
    </xf>
    <xf numFmtId="0" fontId="4" fillId="0" borderId="10" xfId="2" applyFont="1" applyFill="1" applyBorder="1" applyAlignment="1" applyProtection="1">
      <alignment horizontal="left"/>
      <protection locked="0"/>
    </xf>
    <xf numFmtId="0" fontId="4" fillId="0" borderId="13" xfId="2" applyFont="1" applyFill="1" applyBorder="1" applyAlignment="1" applyProtection="1">
      <alignment horizontal="left"/>
      <protection locked="0"/>
    </xf>
    <xf numFmtId="0" fontId="5" fillId="4" borderId="9" xfId="2" applyFont="1" applyFill="1" applyBorder="1" applyAlignment="1">
      <alignment horizontal="left"/>
    </xf>
    <xf numFmtId="0" fontId="5" fillId="4" borderId="7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/>
    </xf>
    <xf numFmtId="0" fontId="5" fillId="3" borderId="7" xfId="2" applyFont="1" applyFill="1" applyBorder="1" applyAlignment="1">
      <alignment horizontal="left"/>
    </xf>
    <xf numFmtId="0" fontId="3" fillId="0" borderId="0" xfId="2" applyFont="1" applyAlignment="1">
      <alignment horizontal="center"/>
    </xf>
    <xf numFmtId="0" fontId="5" fillId="9" borderId="2" xfId="2" applyFont="1" applyFill="1" applyBorder="1" applyAlignment="1">
      <alignment horizontal="left"/>
    </xf>
    <xf numFmtId="0" fontId="1" fillId="9" borderId="0" xfId="2" applyFill="1" applyAlignment="1">
      <alignment horizontal="center"/>
    </xf>
    <xf numFmtId="0" fontId="5" fillId="9" borderId="1" xfId="2" applyFont="1" applyFill="1" applyBorder="1" applyAlignment="1">
      <alignment horizontal="left"/>
    </xf>
    <xf numFmtId="165" fontId="5" fillId="9" borderId="1" xfId="2" applyNumberFormat="1" applyFont="1" applyFill="1" applyBorder="1" applyAlignment="1">
      <alignment horizontal="left"/>
    </xf>
    <xf numFmtId="164" fontId="5" fillId="0" borderId="15" xfId="2" applyNumberFormat="1" applyFont="1" applyBorder="1" applyAlignment="1">
      <alignment horizontal="right"/>
    </xf>
    <xf numFmtId="164" fontId="5" fillId="0" borderId="3" xfId="2" applyNumberFormat="1" applyFont="1" applyFill="1" applyBorder="1" applyAlignment="1">
      <alignment horizontal="right"/>
    </xf>
    <xf numFmtId="164" fontId="5" fillId="0" borderId="13" xfId="2" applyNumberFormat="1" applyFont="1" applyFill="1" applyBorder="1" applyAlignment="1">
      <alignment horizontal="right"/>
    </xf>
    <xf numFmtId="0" fontId="4" fillId="8" borderId="19" xfId="2" applyFont="1" applyFill="1" applyBorder="1" applyAlignment="1">
      <alignment horizontal="right"/>
    </xf>
    <xf numFmtId="0" fontId="4" fillId="8" borderId="21" xfId="2" applyFont="1" applyFill="1" applyBorder="1" applyAlignment="1">
      <alignment horizontal="right"/>
    </xf>
    <xf numFmtId="164" fontId="5" fillId="8" borderId="20" xfId="2" applyNumberFormat="1" applyFont="1" applyFill="1" applyBorder="1" applyAlignment="1">
      <alignment horizontal="right"/>
    </xf>
    <xf numFmtId="164" fontId="5" fillId="8" borderId="21" xfId="2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10" fillId="0" borderId="13" xfId="0" applyNumberFormat="1" applyFont="1" applyFill="1" applyBorder="1" applyAlignment="1">
      <alignment horizontal="right"/>
    </xf>
    <xf numFmtId="0" fontId="5" fillId="0" borderId="13" xfId="2" applyFont="1" applyBorder="1" applyAlignment="1">
      <alignment horizontal="right"/>
    </xf>
    <xf numFmtId="0" fontId="5" fillId="0" borderId="0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left" wrapText="1"/>
    </xf>
    <xf numFmtId="0" fontId="4" fillId="0" borderId="31" xfId="2" applyFont="1" applyFill="1" applyBorder="1" applyAlignment="1">
      <alignment horizontal="left" wrapText="1"/>
    </xf>
    <xf numFmtId="0" fontId="5" fillId="0" borderId="28" xfId="2" applyFont="1" applyFill="1" applyBorder="1" applyAlignment="1">
      <alignment horizontal="right" wrapText="1"/>
    </xf>
    <xf numFmtId="164" fontId="5" fillId="0" borderId="26" xfId="2" applyNumberFormat="1" applyFont="1" applyFill="1" applyBorder="1" applyAlignment="1">
      <alignment horizontal="right" wrapText="1"/>
    </xf>
    <xf numFmtId="164" fontId="5" fillId="0" borderId="27" xfId="2" applyNumberFormat="1" applyFont="1" applyFill="1" applyBorder="1" applyAlignment="1">
      <alignment horizontal="right" wrapText="1"/>
    </xf>
    <xf numFmtId="0" fontId="4" fillId="0" borderId="9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9" xfId="2" applyFont="1" applyFill="1" applyBorder="1" applyAlignment="1" applyProtection="1">
      <protection locked="0"/>
    </xf>
    <xf numFmtId="0" fontId="4" fillId="0" borderId="7" xfId="2" applyFont="1" applyFill="1" applyBorder="1" applyAlignment="1" applyProtection="1">
      <protection locked="0"/>
    </xf>
    <xf numFmtId="0" fontId="4" fillId="0" borderId="12" xfId="2" applyFont="1" applyFill="1" applyBorder="1" applyAlignment="1" applyProtection="1">
      <protection locked="0"/>
    </xf>
    <xf numFmtId="0" fontId="4" fillId="0" borderId="0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37" fontId="5" fillId="0" borderId="9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7" borderId="2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center"/>
    </xf>
    <xf numFmtId="0" fontId="5" fillId="7" borderId="1" xfId="2" applyFont="1" applyFill="1" applyBorder="1" applyAlignment="1">
      <alignment horizontal="left"/>
    </xf>
    <xf numFmtId="165" fontId="5" fillId="7" borderId="1" xfId="2" applyNumberFormat="1" applyFont="1" applyFill="1" applyBorder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65" fontId="5" fillId="7" borderId="2" xfId="2" applyNumberFormat="1" applyFont="1" applyFill="1" applyBorder="1" applyAlignment="1">
      <alignment horizontal="left"/>
    </xf>
    <xf numFmtId="164" fontId="5" fillId="0" borderId="15" xfId="0" applyNumberFormat="1" applyFont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4" fontId="5" fillId="0" borderId="13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6" borderId="20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164" fontId="5" fillId="6" borderId="20" xfId="0" applyNumberFormat="1" applyFont="1" applyFill="1" applyBorder="1" applyAlignment="1">
      <alignment horizontal="right"/>
    </xf>
    <xf numFmtId="164" fontId="5" fillId="6" borderId="21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28" xfId="0" applyFont="1" applyFill="1" applyBorder="1" applyAlignment="1">
      <alignment horizontal="right" wrapText="1"/>
    </xf>
    <xf numFmtId="164" fontId="5" fillId="0" borderId="26" xfId="0" applyNumberFormat="1" applyFont="1" applyFill="1" applyBorder="1" applyAlignment="1">
      <alignment horizontal="right" wrapText="1"/>
    </xf>
    <xf numFmtId="164" fontId="5" fillId="0" borderId="27" xfId="0" applyNumberFormat="1" applyFont="1" applyFill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wrapText="1"/>
    </xf>
    <xf numFmtId="0" fontId="4" fillId="0" borderId="31" xfId="0" applyFont="1" applyFill="1" applyBorder="1" applyAlignment="1">
      <alignment horizontal="left" wrapText="1"/>
    </xf>
    <xf numFmtId="164" fontId="4" fillId="0" borderId="8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right" wrapText="1"/>
    </xf>
    <xf numFmtId="164" fontId="4" fillId="0" borderId="12" xfId="0" applyNumberFormat="1" applyFont="1" applyFill="1" applyBorder="1" applyAlignment="1">
      <alignment horizontal="right" wrapText="1"/>
    </xf>
    <xf numFmtId="0" fontId="5" fillId="0" borderId="28" xfId="0" applyFont="1" applyFill="1" applyBorder="1" applyAlignment="1">
      <alignment horizontal="right"/>
    </xf>
    <xf numFmtId="0" fontId="5" fillId="0" borderId="27" xfId="0" applyFont="1" applyFill="1" applyBorder="1" applyAlignment="1">
      <alignment horizontal="right"/>
    </xf>
    <xf numFmtId="164" fontId="5" fillId="0" borderId="26" xfId="0" applyNumberFormat="1" applyFont="1" applyFill="1" applyBorder="1" applyAlignment="1">
      <alignment horizontal="right"/>
    </xf>
    <xf numFmtId="164" fontId="5" fillId="0" borderId="27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 applyProtection="1">
      <protection locked="0"/>
    </xf>
    <xf numFmtId="164" fontId="4" fillId="0" borderId="13" xfId="0" applyNumberFormat="1" applyFont="1" applyFill="1" applyBorder="1" applyAlignment="1" applyProtection="1">
      <protection locked="0"/>
    </xf>
    <xf numFmtId="164" fontId="4" fillId="0" borderId="8" xfId="0" applyNumberFormat="1" applyFont="1" applyFill="1" applyBorder="1" applyAlignment="1" applyProtection="1">
      <protection locked="0"/>
    </xf>
    <xf numFmtId="164" fontId="4" fillId="0" borderId="10" xfId="0" applyNumberFormat="1" applyFont="1" applyFill="1" applyBorder="1" applyAlignment="1" applyProtection="1">
      <protection locked="0"/>
    </xf>
    <xf numFmtId="164" fontId="4" fillId="0" borderId="8" xfId="0" applyNumberFormat="1" applyFont="1" applyFill="1" applyBorder="1" applyAlignment="1"/>
    <xf numFmtId="164" fontId="4" fillId="0" borderId="10" xfId="0" applyNumberFormat="1" applyFont="1" applyFill="1" applyBorder="1" applyAlignment="1"/>
    <xf numFmtId="0" fontId="5" fillId="4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4" fillId="0" borderId="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5" fillId="2" borderId="4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left"/>
    </xf>
    <xf numFmtId="0" fontId="4" fillId="7" borderId="0" xfId="0" applyFont="1" applyFill="1" applyBorder="1" applyAlignment="1">
      <alignment horizontal="center"/>
    </xf>
    <xf numFmtId="0" fontId="5" fillId="2" borderId="5" xfId="2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5" fillId="0" borderId="0" xfId="0" applyFont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FFF99"/>
      <color rgb="FF9FE0E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F2C8-88C8-40DF-9908-345D280D99B3}">
  <dimension ref="A1:A82"/>
  <sheetViews>
    <sheetView tabSelected="1" topLeftCell="A13" workbookViewId="0">
      <selection activeCell="A26" sqref="A26"/>
    </sheetView>
  </sheetViews>
  <sheetFormatPr defaultRowHeight="12.75" x14ac:dyDescent="0.2"/>
  <cols>
    <col min="1" max="1" width="199.42578125" customWidth="1"/>
  </cols>
  <sheetData>
    <row r="1" spans="1:1" ht="51" customHeight="1" x14ac:dyDescent="0.2">
      <c r="A1" s="137" t="s">
        <v>81</v>
      </c>
    </row>
    <row r="2" spans="1:1" x14ac:dyDescent="0.2">
      <c r="A2" s="1" t="s">
        <v>82</v>
      </c>
    </row>
    <row r="4" spans="1:1" ht="15" x14ac:dyDescent="0.25">
      <c r="A4" s="3" t="s">
        <v>115</v>
      </c>
    </row>
    <row r="6" spans="1:1" ht="15.75" x14ac:dyDescent="0.25">
      <c r="A6" s="141" t="s">
        <v>83</v>
      </c>
    </row>
    <row r="7" spans="1:1" x14ac:dyDescent="0.2">
      <c r="A7" s="138"/>
    </row>
    <row r="8" spans="1:1" ht="15.75" x14ac:dyDescent="0.2">
      <c r="A8" s="142" t="s">
        <v>84</v>
      </c>
    </row>
    <row r="9" spans="1:1" ht="31.5" x14ac:dyDescent="0.2">
      <c r="A9" s="154" t="s">
        <v>123</v>
      </c>
    </row>
    <row r="10" spans="1:1" s="162" customFormat="1" ht="15.75" x14ac:dyDescent="0.2">
      <c r="A10" s="161" t="s">
        <v>85</v>
      </c>
    </row>
    <row r="12" spans="1:1" ht="17.25" x14ac:dyDescent="0.2">
      <c r="A12" s="140" t="s">
        <v>86</v>
      </c>
    </row>
    <row r="13" spans="1:1" ht="15" x14ac:dyDescent="0.2">
      <c r="A13" s="157" t="s">
        <v>116</v>
      </c>
    </row>
    <row r="14" spans="1:1" ht="15" x14ac:dyDescent="0.2">
      <c r="A14" s="157" t="s">
        <v>112</v>
      </c>
    </row>
    <row r="15" spans="1:1" ht="15" x14ac:dyDescent="0.2">
      <c r="A15" s="157" t="s">
        <v>117</v>
      </c>
    </row>
    <row r="16" spans="1:1" ht="15" x14ac:dyDescent="0.2">
      <c r="A16" s="157" t="s">
        <v>118</v>
      </c>
    </row>
    <row r="17" spans="1:1" ht="15" x14ac:dyDescent="0.2">
      <c r="A17" s="157" t="s">
        <v>113</v>
      </c>
    </row>
    <row r="18" spans="1:1" ht="15" x14ac:dyDescent="0.2">
      <c r="A18" s="157" t="s">
        <v>114</v>
      </c>
    </row>
    <row r="19" spans="1:1" x14ac:dyDescent="0.2">
      <c r="A19" s="139"/>
    </row>
    <row r="20" spans="1:1" ht="18" x14ac:dyDescent="0.2">
      <c r="A20" s="143" t="s">
        <v>97</v>
      </c>
    </row>
    <row r="21" spans="1:1" ht="15" x14ac:dyDescent="0.2">
      <c r="A21" s="164" t="s">
        <v>133</v>
      </c>
    </row>
    <row r="22" spans="1:1" ht="15" x14ac:dyDescent="0.25">
      <c r="A22" s="449" t="s">
        <v>134</v>
      </c>
    </row>
    <row r="23" spans="1:1" ht="15" x14ac:dyDescent="0.2">
      <c r="A23" s="159" t="s">
        <v>138</v>
      </c>
    </row>
    <row r="24" spans="1:1" ht="15" x14ac:dyDescent="0.2">
      <c r="A24" s="159" t="s">
        <v>139</v>
      </c>
    </row>
    <row r="25" spans="1:1" ht="15" x14ac:dyDescent="0.2">
      <c r="A25" s="159" t="s">
        <v>140</v>
      </c>
    </row>
    <row r="26" spans="1:1" ht="15" x14ac:dyDescent="0.2">
      <c r="A26" s="159" t="s">
        <v>141</v>
      </c>
    </row>
    <row r="27" spans="1:1" ht="15" x14ac:dyDescent="0.2">
      <c r="A27" s="159" t="s">
        <v>142</v>
      </c>
    </row>
    <row r="28" spans="1:1" ht="15" x14ac:dyDescent="0.25">
      <c r="A28" s="449" t="s">
        <v>137</v>
      </c>
    </row>
    <row r="29" spans="1:1" ht="15" x14ac:dyDescent="0.2">
      <c r="A29" s="159" t="s">
        <v>143</v>
      </c>
    </row>
    <row r="30" spans="1:1" ht="15" x14ac:dyDescent="0.25">
      <c r="A30" s="449" t="s">
        <v>135</v>
      </c>
    </row>
    <row r="31" spans="1:1" ht="15" x14ac:dyDescent="0.2">
      <c r="A31" s="159" t="s">
        <v>144</v>
      </c>
    </row>
    <row r="32" spans="1:1" ht="15" x14ac:dyDescent="0.2">
      <c r="A32" s="159" t="s">
        <v>145</v>
      </c>
    </row>
    <row r="33" spans="1:1" ht="15" x14ac:dyDescent="0.25">
      <c r="A33" s="449" t="s">
        <v>136</v>
      </c>
    </row>
    <row r="34" spans="1:1" ht="15" x14ac:dyDescent="0.2">
      <c r="A34" s="157" t="s">
        <v>146</v>
      </c>
    </row>
    <row r="37" spans="1:1" x14ac:dyDescent="0.2">
      <c r="A37" s="138"/>
    </row>
    <row r="38" spans="1:1" ht="30.75" x14ac:dyDescent="0.2">
      <c r="A38" s="154" t="s">
        <v>100</v>
      </c>
    </row>
    <row r="39" spans="1:1" ht="15.75" x14ac:dyDescent="0.2">
      <c r="A39" s="161"/>
    </row>
    <row r="41" spans="1:1" ht="17.25" x14ac:dyDescent="0.2">
      <c r="A41" s="140" t="s">
        <v>87</v>
      </c>
    </row>
    <row r="42" spans="1:1" ht="15" x14ac:dyDescent="0.2">
      <c r="A42" s="157" t="s">
        <v>107</v>
      </c>
    </row>
    <row r="43" spans="1:1" ht="15" x14ac:dyDescent="0.2">
      <c r="A43" s="158" t="s">
        <v>108</v>
      </c>
    </row>
    <row r="44" spans="1:1" ht="15" x14ac:dyDescent="0.2">
      <c r="A44" s="158" t="s">
        <v>109</v>
      </c>
    </row>
    <row r="45" spans="1:1" ht="15" x14ac:dyDescent="0.2">
      <c r="A45" s="158" t="s">
        <v>88</v>
      </c>
    </row>
    <row r="46" spans="1:1" ht="15" x14ac:dyDescent="0.2">
      <c r="A46" s="158" t="s">
        <v>110</v>
      </c>
    </row>
    <row r="47" spans="1:1" ht="15" x14ac:dyDescent="0.2">
      <c r="A47" s="158" t="s">
        <v>111</v>
      </c>
    </row>
    <row r="49" spans="1:1" ht="17.25" x14ac:dyDescent="0.2">
      <c r="A49" s="140" t="s">
        <v>89</v>
      </c>
    </row>
    <row r="50" spans="1:1" ht="29.25" x14ac:dyDescent="0.2">
      <c r="A50" s="156" t="s">
        <v>102</v>
      </c>
    </row>
    <row r="51" spans="1:1" ht="15" x14ac:dyDescent="0.2">
      <c r="A51" s="157" t="s">
        <v>103</v>
      </c>
    </row>
    <row r="52" spans="1:1" ht="15" x14ac:dyDescent="0.2">
      <c r="A52" s="158" t="s">
        <v>104</v>
      </c>
    </row>
    <row r="53" spans="1:1" ht="15" x14ac:dyDescent="0.2">
      <c r="A53" s="158" t="s">
        <v>105</v>
      </c>
    </row>
    <row r="54" spans="1:1" ht="15" x14ac:dyDescent="0.2">
      <c r="A54" s="158" t="s">
        <v>106</v>
      </c>
    </row>
    <row r="55" spans="1:1" ht="15" x14ac:dyDescent="0.2">
      <c r="A55" s="157" t="s">
        <v>119</v>
      </c>
    </row>
    <row r="56" spans="1:1" ht="15" x14ac:dyDescent="0.2">
      <c r="A56" s="157" t="s">
        <v>120</v>
      </c>
    </row>
    <row r="57" spans="1:1" ht="15" x14ac:dyDescent="0.2">
      <c r="A57" s="157"/>
    </row>
    <row r="58" spans="1:1" ht="14.25" x14ac:dyDescent="0.2">
      <c r="A58" s="159" t="s">
        <v>95</v>
      </c>
    </row>
    <row r="59" spans="1:1" ht="14.25" x14ac:dyDescent="0.2">
      <c r="A59" s="160" t="s">
        <v>124</v>
      </c>
    </row>
    <row r="60" spans="1:1" ht="14.25" x14ac:dyDescent="0.2">
      <c r="A60" s="160" t="s">
        <v>125</v>
      </c>
    </row>
    <row r="61" spans="1:1" ht="14.25" x14ac:dyDescent="0.2">
      <c r="A61" s="160" t="s">
        <v>90</v>
      </c>
    </row>
    <row r="62" spans="1:1" ht="14.25" x14ac:dyDescent="0.2">
      <c r="A62" s="160" t="s">
        <v>91</v>
      </c>
    </row>
    <row r="63" spans="1:1" ht="14.25" x14ac:dyDescent="0.2">
      <c r="A63" s="160" t="s">
        <v>92</v>
      </c>
    </row>
    <row r="64" spans="1:1" ht="14.25" x14ac:dyDescent="0.2">
      <c r="A64" s="160" t="s">
        <v>93</v>
      </c>
    </row>
    <row r="65" spans="1:1" ht="14.25" x14ac:dyDescent="0.2">
      <c r="A65" s="160" t="s">
        <v>94</v>
      </c>
    </row>
    <row r="67" spans="1:1" ht="17.25" x14ac:dyDescent="0.2">
      <c r="A67" s="140" t="s">
        <v>96</v>
      </c>
    </row>
    <row r="68" spans="1:1" ht="15.75" x14ac:dyDescent="0.2">
      <c r="A68" s="155" t="s">
        <v>122</v>
      </c>
    </row>
    <row r="69" spans="1:1" ht="15.75" x14ac:dyDescent="0.2">
      <c r="A69" s="155" t="s">
        <v>101</v>
      </c>
    </row>
    <row r="70" spans="1:1" ht="15.75" x14ac:dyDescent="0.25">
      <c r="A70" s="163" t="s">
        <v>121</v>
      </c>
    </row>
    <row r="82" ht="30.2" customHeight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9"/>
  <sheetViews>
    <sheetView showWhiteSpace="0" zoomScaleNormal="100" workbookViewId="0">
      <selection activeCell="A13" sqref="A13:C13"/>
    </sheetView>
  </sheetViews>
  <sheetFormatPr defaultColWidth="8.85546875" defaultRowHeight="12.75" x14ac:dyDescent="0.2"/>
  <cols>
    <col min="1" max="1" width="15.42578125" customWidth="1"/>
    <col min="2" max="2" width="12.42578125" customWidth="1"/>
    <col min="3" max="3" width="12.140625" customWidth="1"/>
    <col min="4" max="4" width="8.5703125" customWidth="1"/>
    <col min="5" max="5" width="15.140625" customWidth="1"/>
    <col min="6" max="7" width="14.42578125" customWidth="1"/>
    <col min="8" max="8" width="16.42578125" customWidth="1"/>
    <col min="9" max="9" width="14" customWidth="1"/>
  </cols>
  <sheetData>
    <row r="1" spans="1:9" ht="15.75" x14ac:dyDescent="0.25">
      <c r="A1" s="206" t="s">
        <v>6</v>
      </c>
      <c r="B1" s="206"/>
      <c r="C1" s="206"/>
      <c r="D1" s="206"/>
      <c r="E1" s="206"/>
      <c r="F1" s="206"/>
      <c r="G1" s="206"/>
      <c r="H1" s="206"/>
    </row>
    <row r="2" spans="1:9" ht="15" x14ac:dyDescent="0.25">
      <c r="A2" s="51" t="s">
        <v>3</v>
      </c>
      <c r="B2" s="218"/>
      <c r="C2" s="218"/>
      <c r="D2" s="218"/>
      <c r="E2" s="218"/>
      <c r="F2" s="218"/>
      <c r="G2" s="218"/>
      <c r="H2" s="207"/>
    </row>
    <row r="3" spans="1:9" ht="15" x14ac:dyDescent="0.25">
      <c r="A3" s="51" t="s">
        <v>76</v>
      </c>
      <c r="B3" s="219"/>
      <c r="C3" s="219"/>
      <c r="D3" s="219"/>
      <c r="E3" s="219"/>
      <c r="F3" s="219"/>
      <c r="G3" s="219"/>
      <c r="H3" s="207"/>
    </row>
    <row r="4" spans="1:9" ht="15" x14ac:dyDescent="0.25">
      <c r="A4" s="51" t="s">
        <v>4</v>
      </c>
      <c r="B4" s="219"/>
      <c r="C4" s="219"/>
      <c r="D4" s="219"/>
      <c r="E4" s="219"/>
      <c r="F4" s="219"/>
      <c r="G4" s="219"/>
      <c r="H4" s="207"/>
    </row>
    <row r="5" spans="1:9" ht="15" x14ac:dyDescent="0.25">
      <c r="A5" s="147"/>
      <c r="B5" s="147"/>
      <c r="C5" s="148" t="s">
        <v>5</v>
      </c>
      <c r="D5" s="208"/>
      <c r="E5" s="208"/>
      <c r="F5" s="208"/>
      <c r="G5" s="208"/>
      <c r="H5" s="207"/>
    </row>
    <row r="6" spans="1:9" ht="15" x14ac:dyDescent="0.25">
      <c r="A6" s="52"/>
      <c r="B6" s="52"/>
      <c r="C6" s="51" t="s">
        <v>98</v>
      </c>
      <c r="D6" s="146"/>
      <c r="E6" s="146"/>
      <c r="F6" s="146"/>
      <c r="G6" s="146"/>
      <c r="H6" s="133"/>
    </row>
    <row r="7" spans="1:9" s="1" customFormat="1" ht="14.25" x14ac:dyDescent="0.2">
      <c r="A7" s="209"/>
      <c r="B7" s="209"/>
      <c r="C7" s="209"/>
      <c r="D7" s="209"/>
      <c r="E7" s="209"/>
      <c r="F7" s="209"/>
      <c r="G7" s="209"/>
      <c r="H7" s="209"/>
    </row>
    <row r="8" spans="1:9" ht="15" x14ac:dyDescent="0.25">
      <c r="A8" s="210" t="s">
        <v>73</v>
      </c>
      <c r="B8" s="210"/>
      <c r="C8" s="210"/>
      <c r="D8" s="210"/>
      <c r="E8" s="211"/>
      <c r="F8" s="212" t="s">
        <v>11</v>
      </c>
      <c r="G8" s="213"/>
      <c r="H8" s="214" t="s">
        <v>14</v>
      </c>
    </row>
    <row r="9" spans="1:9" ht="44.25" customHeight="1" x14ac:dyDescent="0.2">
      <c r="A9" s="216" t="s">
        <v>47</v>
      </c>
      <c r="B9" s="217"/>
      <c r="C9" s="217"/>
      <c r="D9" s="217"/>
      <c r="E9" s="217"/>
      <c r="F9" s="217"/>
      <c r="G9" s="217"/>
      <c r="H9" s="215"/>
    </row>
    <row r="10" spans="1:9" ht="25.5" x14ac:dyDescent="0.2">
      <c r="A10" s="228" t="s">
        <v>0</v>
      </c>
      <c r="B10" s="229"/>
      <c r="C10" s="230"/>
      <c r="D10" s="7" t="s">
        <v>2</v>
      </c>
      <c r="E10" s="7" t="s">
        <v>26</v>
      </c>
      <c r="F10" s="8" t="s">
        <v>1</v>
      </c>
      <c r="G10" s="9" t="s">
        <v>126</v>
      </c>
      <c r="H10" s="21"/>
    </row>
    <row r="11" spans="1:9" ht="15" customHeight="1" x14ac:dyDescent="0.2">
      <c r="A11" s="225"/>
      <c r="B11" s="226"/>
      <c r="C11" s="227"/>
      <c r="D11" s="46"/>
      <c r="E11" s="47"/>
      <c r="F11" s="22">
        <f>IF(E11&gt;225699.99,(225700*D11),D11*E11)</f>
        <v>0</v>
      </c>
      <c r="G11" s="23">
        <f>F11*0.47</f>
        <v>0</v>
      </c>
      <c r="H11" s="24">
        <f t="shared" ref="H11:H14" si="0">SUM(F11:G11)</f>
        <v>0</v>
      </c>
    </row>
    <row r="12" spans="1:9" s="1" customFormat="1" ht="15" customHeight="1" x14ac:dyDescent="0.2">
      <c r="A12" s="225"/>
      <c r="B12" s="226"/>
      <c r="C12" s="227"/>
      <c r="D12" s="46"/>
      <c r="E12" s="47"/>
      <c r="F12" s="22">
        <f>IF(E12&gt;225699.99,(225700*D12),D12*E12)</f>
        <v>0</v>
      </c>
      <c r="G12" s="23">
        <f>F12*0.47</f>
        <v>0</v>
      </c>
      <c r="H12" s="24">
        <f t="shared" si="0"/>
        <v>0</v>
      </c>
    </row>
    <row r="13" spans="1:9" s="1" customFormat="1" ht="15" customHeight="1" x14ac:dyDescent="0.2">
      <c r="A13" s="248" t="s">
        <v>127</v>
      </c>
      <c r="B13" s="249"/>
      <c r="C13" s="250"/>
      <c r="D13" s="46"/>
      <c r="E13" s="47"/>
      <c r="F13" s="22">
        <f>IF(E13&gt;225699.99,(225700*D13),D13*E13)</f>
        <v>0</v>
      </c>
      <c r="G13" s="23">
        <f>F13*0.47</f>
        <v>0</v>
      </c>
      <c r="H13" s="24">
        <f t="shared" si="0"/>
        <v>0</v>
      </c>
    </row>
    <row r="14" spans="1:9" ht="15" customHeight="1" x14ac:dyDescent="0.2">
      <c r="A14" s="238" t="s">
        <v>69</v>
      </c>
      <c r="B14" s="239"/>
      <c r="C14" s="240"/>
      <c r="D14" s="55"/>
      <c r="E14" s="36"/>
      <c r="F14" s="22">
        <f>IF(E14&gt;225699.99,(225700*D14),D14*E14)</f>
        <v>0</v>
      </c>
      <c r="G14" s="25">
        <f>IF(F14&gt;0,520,0)</f>
        <v>0</v>
      </c>
      <c r="H14" s="24">
        <f t="shared" si="0"/>
        <v>0</v>
      </c>
    </row>
    <row r="15" spans="1:9" ht="15" customHeight="1" x14ac:dyDescent="0.25">
      <c r="A15" s="241" t="s">
        <v>7</v>
      </c>
      <c r="B15" s="242"/>
      <c r="C15" s="242"/>
      <c r="D15" s="242"/>
      <c r="E15" s="243"/>
      <c r="F15" s="5">
        <f>SUM(F11:F14)</f>
        <v>0</v>
      </c>
      <c r="G15" s="10">
        <f>SUM(G11:G14)</f>
        <v>0</v>
      </c>
      <c r="H15" s="6"/>
    </row>
    <row r="16" spans="1:9" ht="15" customHeight="1" x14ac:dyDescent="0.25">
      <c r="A16" s="244" t="s">
        <v>50</v>
      </c>
      <c r="B16" s="245"/>
      <c r="C16" s="245"/>
      <c r="D16" s="245"/>
      <c r="E16" s="246"/>
      <c r="F16" s="247">
        <f>F15+G15</f>
        <v>0</v>
      </c>
      <c r="G16" s="246"/>
      <c r="H16" s="19">
        <f>SUM(H11:H14)</f>
        <v>0</v>
      </c>
      <c r="I16" s="119">
        <f>F15+G15</f>
        <v>0</v>
      </c>
    </row>
    <row r="17" spans="1:8" ht="15" customHeight="1" x14ac:dyDescent="0.25">
      <c r="A17" s="236" t="s">
        <v>24</v>
      </c>
      <c r="B17" s="237"/>
      <c r="C17" s="237"/>
      <c r="D17" s="237"/>
      <c r="E17" s="237"/>
      <c r="F17" s="237"/>
      <c r="G17" s="237"/>
      <c r="H17" s="12"/>
    </row>
    <row r="18" spans="1:8" ht="15" customHeight="1" x14ac:dyDescent="0.2">
      <c r="A18" s="175"/>
      <c r="B18" s="176"/>
      <c r="C18" s="176"/>
      <c r="D18" s="176"/>
      <c r="E18" s="224"/>
      <c r="F18" s="177"/>
      <c r="G18" s="178"/>
      <c r="H18" s="26">
        <f t="shared" ref="H18:H21" si="1">F18</f>
        <v>0</v>
      </c>
    </row>
    <row r="19" spans="1:8" ht="15" customHeight="1" x14ac:dyDescent="0.2">
      <c r="A19" s="175"/>
      <c r="B19" s="176"/>
      <c r="C19" s="176"/>
      <c r="D19" s="176"/>
      <c r="E19" s="224"/>
      <c r="F19" s="177"/>
      <c r="G19" s="178"/>
      <c r="H19" s="26">
        <f t="shared" si="1"/>
        <v>0</v>
      </c>
    </row>
    <row r="20" spans="1:8" ht="15" customHeight="1" x14ac:dyDescent="0.2">
      <c r="A20" s="231"/>
      <c r="B20" s="232"/>
      <c r="C20" s="232"/>
      <c r="D20" s="232"/>
      <c r="E20" s="233"/>
      <c r="F20" s="234"/>
      <c r="G20" s="235"/>
      <c r="H20" s="26">
        <f t="shared" si="1"/>
        <v>0</v>
      </c>
    </row>
    <row r="21" spans="1:8" ht="15" customHeight="1" x14ac:dyDescent="0.2">
      <c r="A21" s="171"/>
      <c r="B21" s="172"/>
      <c r="C21" s="172"/>
      <c r="D21" s="172"/>
      <c r="E21" s="220"/>
      <c r="F21" s="173"/>
      <c r="G21" s="221"/>
      <c r="H21" s="26">
        <f t="shared" si="1"/>
        <v>0</v>
      </c>
    </row>
    <row r="22" spans="1:8" ht="15" customHeight="1" x14ac:dyDescent="0.25">
      <c r="A22" s="197" t="s">
        <v>8</v>
      </c>
      <c r="B22" s="198"/>
      <c r="C22" s="198"/>
      <c r="D22" s="198"/>
      <c r="E22" s="199"/>
      <c r="F22" s="200"/>
      <c r="G22" s="192"/>
      <c r="H22" s="14">
        <f>SUM(H18:H21)</f>
        <v>0</v>
      </c>
    </row>
    <row r="23" spans="1:8" ht="15" customHeight="1" x14ac:dyDescent="0.25">
      <c r="A23" s="222" t="s">
        <v>12</v>
      </c>
      <c r="B23" s="223"/>
      <c r="C23" s="223"/>
      <c r="D23" s="223"/>
      <c r="E23" s="223"/>
      <c r="F23" s="223"/>
      <c r="G23" s="223"/>
      <c r="H23" s="15"/>
    </row>
    <row r="24" spans="1:8" ht="15" customHeight="1" x14ac:dyDescent="0.2">
      <c r="A24" s="175"/>
      <c r="B24" s="176"/>
      <c r="C24" s="176"/>
      <c r="D24" s="176"/>
      <c r="E24" s="224"/>
      <c r="F24" s="177"/>
      <c r="G24" s="178"/>
      <c r="H24" s="27">
        <f>F24</f>
        <v>0</v>
      </c>
    </row>
    <row r="25" spans="1:8" s="1" customFormat="1" ht="15" customHeight="1" x14ac:dyDescent="0.2">
      <c r="A25" s="171"/>
      <c r="B25" s="172"/>
      <c r="C25" s="172"/>
      <c r="D25" s="172"/>
      <c r="E25" s="220"/>
      <c r="F25" s="173"/>
      <c r="G25" s="221"/>
      <c r="H25" s="27">
        <f>F25</f>
        <v>0</v>
      </c>
    </row>
    <row r="26" spans="1:8" s="1" customFormat="1" ht="15" customHeight="1" x14ac:dyDescent="0.25">
      <c r="A26" s="197" t="s">
        <v>13</v>
      </c>
      <c r="B26" s="198"/>
      <c r="C26" s="198"/>
      <c r="D26" s="198"/>
      <c r="E26" s="199"/>
      <c r="F26" s="200"/>
      <c r="G26" s="192"/>
      <c r="H26" s="14">
        <f>SUM(H24:H25)</f>
        <v>0</v>
      </c>
    </row>
    <row r="27" spans="1:8" ht="15" customHeight="1" x14ac:dyDescent="0.25">
      <c r="A27" s="222" t="s">
        <v>30</v>
      </c>
      <c r="B27" s="223"/>
      <c r="C27" s="223"/>
      <c r="D27" s="223"/>
      <c r="E27" s="223"/>
      <c r="F27" s="223"/>
      <c r="G27" s="223"/>
      <c r="H27" s="15"/>
    </row>
    <row r="28" spans="1:8" ht="15" customHeight="1" x14ac:dyDescent="0.2">
      <c r="A28" s="175"/>
      <c r="B28" s="176"/>
      <c r="C28" s="176"/>
      <c r="D28" s="176"/>
      <c r="E28" s="224"/>
      <c r="F28" s="177"/>
      <c r="G28" s="178"/>
      <c r="H28" s="27">
        <f>F28</f>
        <v>0</v>
      </c>
    </row>
    <row r="29" spans="1:8" ht="15" customHeight="1" x14ac:dyDescent="0.2">
      <c r="A29" s="202"/>
      <c r="B29" s="203"/>
      <c r="C29" s="203"/>
      <c r="D29" s="203"/>
      <c r="E29" s="252"/>
      <c r="F29" s="204"/>
      <c r="G29" s="253"/>
      <c r="H29" s="27">
        <f>F29</f>
        <v>0</v>
      </c>
    </row>
    <row r="30" spans="1:8" s="1" customFormat="1" ht="15" customHeight="1" x14ac:dyDescent="0.2">
      <c r="A30" s="171"/>
      <c r="B30" s="172"/>
      <c r="C30" s="172"/>
      <c r="D30" s="172"/>
      <c r="E30" s="220"/>
      <c r="F30" s="173"/>
      <c r="G30" s="221"/>
      <c r="H30" s="56">
        <f>F30</f>
        <v>0</v>
      </c>
    </row>
    <row r="31" spans="1:8" s="1" customFormat="1" ht="15" customHeight="1" x14ac:dyDescent="0.25">
      <c r="A31" s="197" t="s">
        <v>9</v>
      </c>
      <c r="B31" s="198"/>
      <c r="C31" s="198"/>
      <c r="D31" s="198"/>
      <c r="E31" s="199"/>
      <c r="F31" s="200"/>
      <c r="G31" s="200"/>
      <c r="H31" s="14">
        <f>SUM(H28:H30)</f>
        <v>0</v>
      </c>
    </row>
    <row r="32" spans="1:8" ht="15" customHeight="1" x14ac:dyDescent="0.25">
      <c r="A32" s="168" t="s">
        <v>29</v>
      </c>
      <c r="B32" s="169"/>
      <c r="C32" s="169"/>
      <c r="D32" s="169"/>
      <c r="E32" s="169"/>
      <c r="F32" s="169"/>
      <c r="G32" s="169"/>
      <c r="H32" s="170"/>
    </row>
    <row r="33" spans="1:9" ht="15" customHeight="1" x14ac:dyDescent="0.2">
      <c r="A33" s="175"/>
      <c r="B33" s="176"/>
      <c r="C33" s="176"/>
      <c r="D33" s="176"/>
      <c r="E33" s="176"/>
      <c r="F33" s="177"/>
      <c r="G33" s="201"/>
      <c r="H33" s="27">
        <f>F33</f>
        <v>0</v>
      </c>
    </row>
    <row r="34" spans="1:9" ht="15" customHeight="1" x14ac:dyDescent="0.2">
      <c r="A34" s="175"/>
      <c r="B34" s="176"/>
      <c r="C34" s="176"/>
      <c r="D34" s="176"/>
      <c r="E34" s="176"/>
      <c r="F34" s="177"/>
      <c r="G34" s="201"/>
      <c r="H34" s="27">
        <f t="shared" ref="H34:H35" si="2">F34</f>
        <v>0</v>
      </c>
    </row>
    <row r="35" spans="1:9" ht="15" customHeight="1" x14ac:dyDescent="0.2">
      <c r="A35" s="175"/>
      <c r="B35" s="176"/>
      <c r="C35" s="176"/>
      <c r="D35" s="176"/>
      <c r="E35" s="176"/>
      <c r="F35" s="177"/>
      <c r="G35" s="201"/>
      <c r="H35" s="27">
        <f t="shared" si="2"/>
        <v>0</v>
      </c>
    </row>
    <row r="36" spans="1:9" ht="15" customHeight="1" x14ac:dyDescent="0.2">
      <c r="A36" s="202"/>
      <c r="B36" s="203"/>
      <c r="C36" s="203"/>
      <c r="D36" s="203"/>
      <c r="E36" s="203"/>
      <c r="F36" s="204"/>
      <c r="G36" s="205"/>
      <c r="H36" s="27">
        <f>F36</f>
        <v>0</v>
      </c>
    </row>
    <row r="37" spans="1:9" ht="15" customHeight="1" x14ac:dyDescent="0.2">
      <c r="A37" s="171"/>
      <c r="B37" s="172"/>
      <c r="C37" s="172"/>
      <c r="D37" s="172"/>
      <c r="E37" s="172"/>
      <c r="F37" s="173"/>
      <c r="G37" s="174"/>
      <c r="H37" s="56">
        <f>F37</f>
        <v>0</v>
      </c>
    </row>
    <row r="38" spans="1:9" ht="15" customHeight="1" x14ac:dyDescent="0.25">
      <c r="A38" s="197" t="s">
        <v>23</v>
      </c>
      <c r="B38" s="198"/>
      <c r="C38" s="198"/>
      <c r="D38" s="198"/>
      <c r="E38" s="199"/>
      <c r="F38" s="191"/>
      <c r="G38" s="192"/>
      <c r="H38" s="14">
        <f>SUM(H33:H37)</f>
        <v>0</v>
      </c>
    </row>
    <row r="39" spans="1:9" ht="15" customHeight="1" x14ac:dyDescent="0.25">
      <c r="A39" s="254" t="s">
        <v>27</v>
      </c>
      <c r="B39" s="255"/>
      <c r="C39" s="255"/>
      <c r="D39" s="255"/>
      <c r="E39" s="255"/>
      <c r="F39" s="255"/>
      <c r="G39" s="255"/>
      <c r="H39" s="256"/>
    </row>
    <row r="40" spans="1:9" ht="15" customHeight="1" x14ac:dyDescent="0.2">
      <c r="A40" s="175"/>
      <c r="B40" s="176"/>
      <c r="C40" s="176"/>
      <c r="D40" s="176"/>
      <c r="E40" s="176"/>
      <c r="F40" s="177"/>
      <c r="G40" s="178"/>
      <c r="H40" s="28">
        <f>F40</f>
        <v>0</v>
      </c>
    </row>
    <row r="41" spans="1:9" ht="15" customHeight="1" x14ac:dyDescent="0.2">
      <c r="A41" s="179"/>
      <c r="B41" s="180"/>
      <c r="C41" s="180"/>
      <c r="D41" s="180"/>
      <c r="E41" s="180"/>
      <c r="F41" s="181"/>
      <c r="G41" s="182"/>
      <c r="H41" s="28">
        <f>F41</f>
        <v>0</v>
      </c>
    </row>
    <row r="42" spans="1:9" ht="15" customHeight="1" thickBot="1" x14ac:dyDescent="0.3">
      <c r="A42" s="183" t="s">
        <v>28</v>
      </c>
      <c r="B42" s="184"/>
      <c r="C42" s="184"/>
      <c r="D42" s="184"/>
      <c r="E42" s="184"/>
      <c r="F42" s="185"/>
      <c r="G42" s="186"/>
      <c r="H42" s="16">
        <f>SUM(H40:H41)</f>
        <v>0</v>
      </c>
    </row>
    <row r="43" spans="1:9" ht="15" customHeight="1" thickBot="1" x14ac:dyDescent="0.3">
      <c r="A43" s="187" t="s">
        <v>10</v>
      </c>
      <c r="B43" s="188"/>
      <c r="C43" s="188"/>
      <c r="D43" s="188"/>
      <c r="E43" s="188"/>
      <c r="F43" s="189"/>
      <c r="G43" s="190"/>
      <c r="H43" s="57">
        <f>H16+H22+H26+H31+H38+H42</f>
        <v>0</v>
      </c>
      <c r="I43" s="48"/>
    </row>
    <row r="44" spans="1:9" ht="15" customHeight="1" x14ac:dyDescent="0.25">
      <c r="A44" s="261" t="s">
        <v>32</v>
      </c>
      <c r="B44" s="262"/>
      <c r="C44" s="262"/>
      <c r="D44" s="262"/>
      <c r="E44" s="262"/>
      <c r="F44" s="263"/>
      <c r="G44" s="264"/>
      <c r="H44" s="11">
        <f>H16+H22+H31+H38+H42</f>
        <v>0</v>
      </c>
      <c r="I44" s="48"/>
    </row>
    <row r="45" spans="1:9" ht="15" customHeight="1" x14ac:dyDescent="0.25">
      <c r="A45" s="193" t="s">
        <v>25</v>
      </c>
      <c r="B45" s="194"/>
      <c r="C45" s="194"/>
      <c r="D45" s="194"/>
      <c r="E45" s="30">
        <v>0.48499999999999999</v>
      </c>
      <c r="F45" s="195"/>
      <c r="G45" s="196"/>
      <c r="H45" s="17">
        <f>H44*E45</f>
        <v>0</v>
      </c>
      <c r="I45" s="48"/>
    </row>
    <row r="46" spans="1:9" ht="15" customHeight="1" thickBot="1" x14ac:dyDescent="0.3">
      <c r="A46" s="257" t="s">
        <v>31</v>
      </c>
      <c r="B46" s="258"/>
      <c r="C46" s="258"/>
      <c r="D46" s="258"/>
      <c r="E46" s="258"/>
      <c r="F46" s="259"/>
      <c r="G46" s="260"/>
      <c r="H46" s="18">
        <f>H43+H45</f>
        <v>0</v>
      </c>
      <c r="I46" s="48"/>
    </row>
    <row r="47" spans="1:9" ht="13.5" thickTop="1" x14ac:dyDescent="0.2"/>
    <row r="48" spans="1:9" ht="14.25" x14ac:dyDescent="0.2">
      <c r="A48" s="165" t="s">
        <v>45</v>
      </c>
      <c r="B48" s="165"/>
      <c r="C48" s="165"/>
      <c r="D48" s="165"/>
      <c r="E48" s="165"/>
      <c r="F48" s="165"/>
      <c r="G48" s="165"/>
      <c r="H48" s="110"/>
    </row>
    <row r="49" spans="1:8" x14ac:dyDescent="0.2">
      <c r="A49" s="66"/>
      <c r="B49" s="66"/>
      <c r="C49" s="66"/>
      <c r="D49" s="66"/>
      <c r="E49" s="66"/>
      <c r="F49" s="66"/>
      <c r="G49" s="66"/>
      <c r="H49" s="66"/>
    </row>
    <row r="50" spans="1:8" ht="15" x14ac:dyDescent="0.25">
      <c r="A50" s="166" t="s">
        <v>48</v>
      </c>
      <c r="B50" s="166"/>
      <c r="C50" s="166"/>
      <c r="D50" s="166"/>
      <c r="E50" s="166"/>
      <c r="F50" s="166"/>
      <c r="G50" s="166"/>
      <c r="H50" s="111"/>
    </row>
    <row r="51" spans="1:8" ht="14.25" x14ac:dyDescent="0.2">
      <c r="A51" s="167" t="s">
        <v>79</v>
      </c>
      <c r="B51" s="167"/>
      <c r="C51" s="167"/>
      <c r="D51" s="167"/>
      <c r="E51" s="167"/>
      <c r="F51" s="167"/>
      <c r="G51" s="167"/>
      <c r="H51" s="167"/>
    </row>
    <row r="52" spans="1:8" ht="14.25" x14ac:dyDescent="0.2">
      <c r="A52" s="111"/>
      <c r="B52" s="111"/>
      <c r="C52" s="111"/>
      <c r="D52" s="111"/>
      <c r="E52" s="111"/>
      <c r="F52" s="111"/>
      <c r="G52" s="111"/>
      <c r="H52" s="111"/>
    </row>
    <row r="53" spans="1:8" s="132" customFormat="1" ht="12.75" customHeight="1" x14ac:dyDescent="0.2">
      <c r="A53" s="251" t="s">
        <v>49</v>
      </c>
      <c r="B53" s="251"/>
      <c r="C53" s="251"/>
      <c r="D53" s="251"/>
      <c r="E53" s="251"/>
      <c r="F53" s="251"/>
      <c r="G53" s="251"/>
      <c r="H53" s="251"/>
    </row>
    <row r="54" spans="1:8" s="132" customFormat="1" ht="12.75" customHeight="1" x14ac:dyDescent="0.2">
      <c r="A54" s="251"/>
      <c r="B54" s="251"/>
      <c r="C54" s="251"/>
      <c r="D54" s="251"/>
      <c r="E54" s="251"/>
      <c r="F54" s="251"/>
      <c r="G54" s="251"/>
      <c r="H54" s="251"/>
    </row>
    <row r="55" spans="1:8" s="132" customFormat="1" ht="12.75" customHeight="1" x14ac:dyDescent="0.2">
      <c r="A55" s="251"/>
      <c r="B55" s="251"/>
      <c r="C55" s="251"/>
      <c r="D55" s="251"/>
      <c r="E55" s="251"/>
      <c r="F55" s="251"/>
      <c r="G55" s="251"/>
      <c r="H55" s="251"/>
    </row>
    <row r="56" spans="1:8" s="132" customFormat="1" ht="14.25" customHeight="1" x14ac:dyDescent="0.2">
      <c r="A56" s="251"/>
      <c r="B56" s="251"/>
      <c r="C56" s="251"/>
      <c r="D56" s="251"/>
      <c r="E56" s="251"/>
      <c r="F56" s="251"/>
      <c r="G56" s="251"/>
      <c r="H56" s="251"/>
    </row>
    <row r="57" spans="1:8" ht="15" x14ac:dyDescent="0.25">
      <c r="B57" s="112"/>
      <c r="C57" s="112"/>
      <c r="D57" s="112"/>
      <c r="E57" s="112"/>
      <c r="F57" s="112"/>
      <c r="G57" s="112"/>
      <c r="H57" s="112"/>
    </row>
    <row r="59" spans="1:8" ht="15" x14ac:dyDescent="0.25">
      <c r="A59" s="112" t="s">
        <v>80</v>
      </c>
    </row>
  </sheetData>
  <mergeCells count="78">
    <mergeCell ref="A53:H56"/>
    <mergeCell ref="A26:E26"/>
    <mergeCell ref="F26:G26"/>
    <mergeCell ref="A27:G27"/>
    <mergeCell ref="A28:E28"/>
    <mergeCell ref="F28:G28"/>
    <mergeCell ref="A30:E30"/>
    <mergeCell ref="F30:G30"/>
    <mergeCell ref="A29:E29"/>
    <mergeCell ref="F29:G29"/>
    <mergeCell ref="A38:E38"/>
    <mergeCell ref="A39:H39"/>
    <mergeCell ref="A46:E46"/>
    <mergeCell ref="F46:G46"/>
    <mergeCell ref="A44:E44"/>
    <mergeCell ref="F44:G44"/>
    <mergeCell ref="A11:C11"/>
    <mergeCell ref="A10:C10"/>
    <mergeCell ref="A20:E20"/>
    <mergeCell ref="F20:G20"/>
    <mergeCell ref="A17:G17"/>
    <mergeCell ref="A18:E18"/>
    <mergeCell ref="F18:G18"/>
    <mergeCell ref="A19:E19"/>
    <mergeCell ref="F19:G19"/>
    <mergeCell ref="A14:C14"/>
    <mergeCell ref="A15:E15"/>
    <mergeCell ref="A16:E16"/>
    <mergeCell ref="F16:G16"/>
    <mergeCell ref="A12:C12"/>
    <mergeCell ref="A13:C13"/>
    <mergeCell ref="A21:E21"/>
    <mergeCell ref="F21:G21"/>
    <mergeCell ref="F25:G25"/>
    <mergeCell ref="A22:E22"/>
    <mergeCell ref="F22:G22"/>
    <mergeCell ref="A23:G23"/>
    <mergeCell ref="A24:E24"/>
    <mergeCell ref="F24:G24"/>
    <mergeCell ref="A25:E25"/>
    <mergeCell ref="A1:H1"/>
    <mergeCell ref="H2:H5"/>
    <mergeCell ref="D5:G5"/>
    <mergeCell ref="A7:H7"/>
    <mergeCell ref="A8:E8"/>
    <mergeCell ref="F8:G8"/>
    <mergeCell ref="H8:H9"/>
    <mergeCell ref="A9:G9"/>
    <mergeCell ref="B2:G2"/>
    <mergeCell ref="B3:G3"/>
    <mergeCell ref="B4:G4"/>
    <mergeCell ref="F45:G45"/>
    <mergeCell ref="A31:E31"/>
    <mergeCell ref="F31:G31"/>
    <mergeCell ref="A33:E33"/>
    <mergeCell ref="F33:G33"/>
    <mergeCell ref="A36:E36"/>
    <mergeCell ref="F36:G36"/>
    <mergeCell ref="A34:E34"/>
    <mergeCell ref="F34:G34"/>
    <mergeCell ref="A35:E35"/>
    <mergeCell ref="F35:G35"/>
    <mergeCell ref="A48:G48"/>
    <mergeCell ref="A50:G50"/>
    <mergeCell ref="A51:H51"/>
    <mergeCell ref="A32:H32"/>
    <mergeCell ref="A37:E37"/>
    <mergeCell ref="F37:G37"/>
    <mergeCell ref="A40:E40"/>
    <mergeCell ref="F40:G40"/>
    <mergeCell ref="A41:E41"/>
    <mergeCell ref="F41:G41"/>
    <mergeCell ref="A42:E42"/>
    <mergeCell ref="F42:G42"/>
    <mergeCell ref="A43:E43"/>
    <mergeCell ref="F43:G43"/>
    <mergeCell ref="F38:G38"/>
    <mergeCell ref="A45:D45"/>
  </mergeCells>
  <printOptions horizontalCentered="1"/>
  <pageMargins left="0" right="0" top="0.25" bottom="0" header="0.3" footer="0.3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2"/>
  <sheetViews>
    <sheetView showWhiteSpace="0" zoomScaleNormal="100" workbookViewId="0">
      <selection activeCell="A14" sqref="A14:C14"/>
    </sheetView>
  </sheetViews>
  <sheetFormatPr defaultColWidth="8.85546875" defaultRowHeight="12.75" x14ac:dyDescent="0.2"/>
  <cols>
    <col min="1" max="1" width="15.42578125" style="66" customWidth="1"/>
    <col min="2" max="2" width="12.42578125" style="66" customWidth="1"/>
    <col min="3" max="3" width="12.140625" style="66" customWidth="1"/>
    <col min="4" max="4" width="8.5703125" style="66" customWidth="1"/>
    <col min="5" max="5" width="15.140625" style="66" customWidth="1"/>
    <col min="6" max="7" width="14.42578125" style="66" customWidth="1"/>
    <col min="8" max="8" width="16.42578125" style="66" customWidth="1"/>
    <col min="9" max="9" width="14" style="66" customWidth="1"/>
    <col min="10" max="16384" width="8.85546875" style="66"/>
  </cols>
  <sheetData>
    <row r="1" spans="1:8" ht="15.75" x14ac:dyDescent="0.25">
      <c r="A1" s="351" t="s">
        <v>6</v>
      </c>
      <c r="B1" s="351"/>
      <c r="C1" s="351"/>
      <c r="D1" s="351"/>
      <c r="E1" s="351"/>
      <c r="F1" s="351"/>
      <c r="G1" s="351"/>
      <c r="H1" s="351"/>
    </row>
    <row r="2" spans="1:8" ht="15" x14ac:dyDescent="0.25">
      <c r="A2" s="144" t="s">
        <v>3</v>
      </c>
      <c r="B2" s="352"/>
      <c r="C2" s="352"/>
      <c r="D2" s="352"/>
      <c r="E2" s="352"/>
      <c r="F2" s="352"/>
      <c r="G2" s="352"/>
      <c r="H2" s="353"/>
    </row>
    <row r="3" spans="1:8" ht="15" x14ac:dyDescent="0.25">
      <c r="A3" s="144" t="s">
        <v>46</v>
      </c>
      <c r="B3" s="354"/>
      <c r="C3" s="354"/>
      <c r="D3" s="354"/>
      <c r="E3" s="354"/>
      <c r="F3" s="354"/>
      <c r="G3" s="354"/>
      <c r="H3" s="353"/>
    </row>
    <row r="4" spans="1:8" ht="15" x14ac:dyDescent="0.25">
      <c r="A4" s="144" t="s">
        <v>4</v>
      </c>
      <c r="B4" s="354"/>
      <c r="C4" s="354"/>
      <c r="D4" s="354"/>
      <c r="E4" s="354"/>
      <c r="F4" s="354"/>
      <c r="G4" s="354"/>
      <c r="H4" s="353"/>
    </row>
    <row r="5" spans="1:8" ht="15" x14ac:dyDescent="0.25">
      <c r="A5" s="145"/>
      <c r="B5" s="145"/>
      <c r="C5" s="144" t="s">
        <v>5</v>
      </c>
      <c r="D5" s="355"/>
      <c r="E5" s="355"/>
      <c r="F5" s="355"/>
      <c r="G5" s="355"/>
      <c r="H5" s="353"/>
    </row>
    <row r="6" spans="1:8" ht="15" x14ac:dyDescent="0.25">
      <c r="A6" s="145"/>
      <c r="B6" s="145"/>
      <c r="C6" s="144" t="s">
        <v>99</v>
      </c>
      <c r="D6" s="149"/>
      <c r="E6" s="149"/>
      <c r="F6" s="149"/>
      <c r="G6" s="149"/>
      <c r="H6" s="150"/>
    </row>
    <row r="7" spans="1:8" s="70" customFormat="1" ht="14.25" x14ac:dyDescent="0.2">
      <c r="A7" s="209"/>
      <c r="B7" s="209"/>
      <c r="C7" s="209"/>
      <c r="D7" s="209"/>
      <c r="E7" s="209"/>
      <c r="F7" s="209"/>
      <c r="G7" s="209"/>
      <c r="H7" s="209"/>
    </row>
    <row r="8" spans="1:8" ht="15" x14ac:dyDescent="0.25">
      <c r="A8" s="210" t="s">
        <v>73</v>
      </c>
      <c r="B8" s="210"/>
      <c r="C8" s="210"/>
      <c r="D8" s="210"/>
      <c r="E8" s="211"/>
      <c r="F8" s="212" t="s">
        <v>11</v>
      </c>
      <c r="G8" s="213"/>
      <c r="H8" s="214" t="s">
        <v>14</v>
      </c>
    </row>
    <row r="9" spans="1:8" ht="44.25" customHeight="1" x14ac:dyDescent="0.2">
      <c r="A9" s="216" t="s">
        <v>47</v>
      </c>
      <c r="B9" s="217"/>
      <c r="C9" s="217"/>
      <c r="D9" s="217"/>
      <c r="E9" s="217"/>
      <c r="F9" s="217"/>
      <c r="G9" s="217"/>
      <c r="H9" s="215"/>
    </row>
    <row r="10" spans="1:8" ht="25.5" x14ac:dyDescent="0.2">
      <c r="A10" s="228" t="s">
        <v>0</v>
      </c>
      <c r="B10" s="229"/>
      <c r="C10" s="230"/>
      <c r="D10" s="7" t="s">
        <v>2</v>
      </c>
      <c r="E10" s="7" t="s">
        <v>26</v>
      </c>
      <c r="F10" s="8" t="s">
        <v>1</v>
      </c>
      <c r="G10" s="9" t="s">
        <v>126</v>
      </c>
      <c r="H10" s="21"/>
    </row>
    <row r="11" spans="1:8" ht="15" customHeight="1" x14ac:dyDescent="0.2">
      <c r="A11" s="225"/>
      <c r="B11" s="226"/>
      <c r="C11" s="227"/>
      <c r="D11" s="46"/>
      <c r="E11" s="35"/>
      <c r="F11" s="22">
        <f>IF(E11&gt;225699.99,(225700*D11),D11*E11)</f>
        <v>0</v>
      </c>
      <c r="G11" s="23">
        <f>F11*0.47</f>
        <v>0</v>
      </c>
      <c r="H11" s="24">
        <f t="shared" ref="H11:H15" si="0">SUM(F11:G11)</f>
        <v>0</v>
      </c>
    </row>
    <row r="12" spans="1:8" ht="15" customHeight="1" x14ac:dyDescent="0.2">
      <c r="A12" s="225"/>
      <c r="B12" s="226"/>
      <c r="C12" s="227"/>
      <c r="D12" s="46"/>
      <c r="E12" s="47"/>
      <c r="F12" s="22">
        <f>IF(E12&gt;225699.99,(225700*D12),D12*E12)</f>
        <v>0</v>
      </c>
      <c r="G12" s="23">
        <f>F12*0.47</f>
        <v>0</v>
      </c>
      <c r="H12" s="24">
        <f t="shared" si="0"/>
        <v>0</v>
      </c>
    </row>
    <row r="13" spans="1:8" s="70" customFormat="1" ht="15" customHeight="1" x14ac:dyDescent="0.2">
      <c r="A13" s="225"/>
      <c r="B13" s="226"/>
      <c r="C13" s="227"/>
      <c r="D13" s="46"/>
      <c r="E13" s="47"/>
      <c r="F13" s="22">
        <f>IF(E13&gt;225699.99,(225700*D13),D13*E13)</f>
        <v>0</v>
      </c>
      <c r="G13" s="23">
        <f>F13*0.47</f>
        <v>0</v>
      </c>
      <c r="H13" s="24">
        <f t="shared" si="0"/>
        <v>0</v>
      </c>
    </row>
    <row r="14" spans="1:8" s="70" customFormat="1" ht="15" customHeight="1" x14ac:dyDescent="0.2">
      <c r="A14" s="248" t="s">
        <v>127</v>
      </c>
      <c r="B14" s="249"/>
      <c r="C14" s="250"/>
      <c r="D14" s="46"/>
      <c r="E14" s="47"/>
      <c r="F14" s="22">
        <f>IF(E14&gt;225699.99,(225700*D14),D14*E14)</f>
        <v>0</v>
      </c>
      <c r="G14" s="23">
        <f>F14*0.47</f>
        <v>0</v>
      </c>
      <c r="H14" s="24">
        <f t="shared" si="0"/>
        <v>0</v>
      </c>
    </row>
    <row r="15" spans="1:8" ht="15" customHeight="1" x14ac:dyDescent="0.2">
      <c r="A15" s="238" t="s">
        <v>69</v>
      </c>
      <c r="B15" s="239"/>
      <c r="C15" s="240"/>
      <c r="D15" s="55"/>
      <c r="E15" s="36"/>
      <c r="F15" s="22">
        <f>IF(E15&gt;225699.99,(225700*D15),D15*E15)</f>
        <v>0</v>
      </c>
      <c r="G15" s="25">
        <f>IF(F15&gt;0,520,0)</f>
        <v>0</v>
      </c>
      <c r="H15" s="24">
        <f t="shared" si="0"/>
        <v>0</v>
      </c>
    </row>
    <row r="16" spans="1:8" ht="15" customHeight="1" x14ac:dyDescent="0.25">
      <c r="A16" s="241" t="s">
        <v>7</v>
      </c>
      <c r="B16" s="242"/>
      <c r="C16" s="242"/>
      <c r="D16" s="242"/>
      <c r="E16" s="243"/>
      <c r="F16" s="5">
        <f>SUM(F11:F15)</f>
        <v>0</v>
      </c>
      <c r="G16" s="10">
        <f>SUM(G11:G15)</f>
        <v>0</v>
      </c>
      <c r="H16" s="6"/>
    </row>
    <row r="17" spans="1:8" ht="15" customHeight="1" x14ac:dyDescent="0.25">
      <c r="A17" s="244" t="s">
        <v>50</v>
      </c>
      <c r="B17" s="245"/>
      <c r="C17" s="245"/>
      <c r="D17" s="245"/>
      <c r="E17" s="246"/>
      <c r="F17" s="247">
        <f>F16+G16</f>
        <v>0</v>
      </c>
      <c r="G17" s="246"/>
      <c r="H17" s="19">
        <f>SUM(H11:H15)</f>
        <v>0</v>
      </c>
    </row>
    <row r="18" spans="1:8" ht="15" customHeight="1" x14ac:dyDescent="0.25">
      <c r="A18" s="349" t="s">
        <v>24</v>
      </c>
      <c r="B18" s="350"/>
      <c r="C18" s="350"/>
      <c r="D18" s="350"/>
      <c r="E18" s="350"/>
      <c r="F18" s="350"/>
      <c r="G18" s="350"/>
      <c r="H18" s="12"/>
    </row>
    <row r="19" spans="1:8" ht="15" customHeight="1" x14ac:dyDescent="0.2">
      <c r="A19" s="298"/>
      <c r="B19" s="299"/>
      <c r="C19" s="299"/>
      <c r="D19" s="299"/>
      <c r="E19" s="348"/>
      <c r="F19" s="300"/>
      <c r="G19" s="301"/>
      <c r="H19" s="26">
        <f t="shared" ref="H19:H23" si="1">F19</f>
        <v>0</v>
      </c>
    </row>
    <row r="20" spans="1:8" ht="15" customHeight="1" x14ac:dyDescent="0.2">
      <c r="A20" s="231"/>
      <c r="B20" s="232"/>
      <c r="C20" s="232"/>
      <c r="D20" s="232"/>
      <c r="E20" s="233"/>
      <c r="F20" s="234"/>
      <c r="G20" s="235"/>
      <c r="H20" s="26">
        <f t="shared" si="1"/>
        <v>0</v>
      </c>
    </row>
    <row r="21" spans="1:8" ht="15" customHeight="1" x14ac:dyDescent="0.2">
      <c r="A21" s="231"/>
      <c r="B21" s="232"/>
      <c r="C21" s="232"/>
      <c r="D21" s="232"/>
      <c r="E21" s="233"/>
      <c r="F21" s="234"/>
      <c r="G21" s="235"/>
      <c r="H21" s="26">
        <f t="shared" si="1"/>
        <v>0</v>
      </c>
    </row>
    <row r="22" spans="1:8" ht="15" customHeight="1" x14ac:dyDescent="0.2">
      <c r="A22" s="231"/>
      <c r="B22" s="232"/>
      <c r="C22" s="232"/>
      <c r="D22" s="232"/>
      <c r="E22" s="233"/>
      <c r="F22" s="234"/>
      <c r="G22" s="235"/>
      <c r="H22" s="26">
        <f t="shared" si="1"/>
        <v>0</v>
      </c>
    </row>
    <row r="23" spans="1:8" ht="15" customHeight="1" x14ac:dyDescent="0.2">
      <c r="A23" s="330"/>
      <c r="B23" s="331"/>
      <c r="C23" s="331"/>
      <c r="D23" s="331"/>
      <c r="E23" s="345"/>
      <c r="F23" s="332"/>
      <c r="G23" s="333"/>
      <c r="H23" s="26">
        <f t="shared" si="1"/>
        <v>0</v>
      </c>
    </row>
    <row r="24" spans="1:8" ht="15" customHeight="1" x14ac:dyDescent="0.25">
      <c r="A24" s="241" t="s">
        <v>8</v>
      </c>
      <c r="B24" s="242"/>
      <c r="C24" s="242"/>
      <c r="D24" s="242"/>
      <c r="E24" s="243"/>
      <c r="F24" s="294"/>
      <c r="G24" s="334"/>
      <c r="H24" s="84">
        <f>SUM(H19:H23)</f>
        <v>0</v>
      </c>
    </row>
    <row r="25" spans="1:8" ht="15" customHeight="1" x14ac:dyDescent="0.25">
      <c r="A25" s="346" t="s">
        <v>12</v>
      </c>
      <c r="B25" s="347"/>
      <c r="C25" s="347"/>
      <c r="D25" s="347"/>
      <c r="E25" s="347"/>
      <c r="F25" s="347"/>
      <c r="G25" s="347"/>
      <c r="H25" s="80"/>
    </row>
    <row r="26" spans="1:8" ht="15" customHeight="1" x14ac:dyDescent="0.2">
      <c r="A26" s="298">
        <v>10000</v>
      </c>
      <c r="B26" s="299"/>
      <c r="C26" s="299"/>
      <c r="D26" s="299"/>
      <c r="E26" s="348"/>
      <c r="F26" s="300"/>
      <c r="G26" s="301"/>
      <c r="H26" s="82">
        <f>F26</f>
        <v>0</v>
      </c>
    </row>
    <row r="27" spans="1:8" s="70" customFormat="1" ht="15" customHeight="1" x14ac:dyDescent="0.2">
      <c r="A27" s="330"/>
      <c r="B27" s="331"/>
      <c r="C27" s="331"/>
      <c r="D27" s="331"/>
      <c r="E27" s="345"/>
      <c r="F27" s="332"/>
      <c r="G27" s="333"/>
      <c r="H27" s="82">
        <f>F27</f>
        <v>0</v>
      </c>
    </row>
    <row r="28" spans="1:8" s="70" customFormat="1" ht="15" customHeight="1" x14ac:dyDescent="0.25">
      <c r="A28" s="241" t="s">
        <v>13</v>
      </c>
      <c r="B28" s="242"/>
      <c r="C28" s="242"/>
      <c r="D28" s="242"/>
      <c r="E28" s="243"/>
      <c r="F28" s="294"/>
      <c r="G28" s="334"/>
      <c r="H28" s="84">
        <f>SUM(H26:H27)</f>
        <v>0</v>
      </c>
    </row>
    <row r="29" spans="1:8" ht="15" customHeight="1" x14ac:dyDescent="0.25">
      <c r="A29" s="346" t="s">
        <v>30</v>
      </c>
      <c r="B29" s="347"/>
      <c r="C29" s="347"/>
      <c r="D29" s="347"/>
      <c r="E29" s="347"/>
      <c r="F29" s="347"/>
      <c r="G29" s="347"/>
      <c r="H29" s="80"/>
    </row>
    <row r="30" spans="1:8" ht="15" customHeight="1" x14ac:dyDescent="0.2">
      <c r="A30" s="298"/>
      <c r="B30" s="299"/>
      <c r="C30" s="299"/>
      <c r="D30" s="299"/>
      <c r="E30" s="348"/>
      <c r="F30" s="300"/>
      <c r="G30" s="301"/>
      <c r="H30" s="82">
        <f>F30</f>
        <v>0</v>
      </c>
    </row>
    <row r="31" spans="1:8" ht="15" customHeight="1" x14ac:dyDescent="0.2">
      <c r="A31" s="340"/>
      <c r="B31" s="341"/>
      <c r="C31" s="341"/>
      <c r="D31" s="341"/>
      <c r="E31" s="344"/>
      <c r="F31" s="342"/>
      <c r="G31" s="343"/>
      <c r="H31" s="82">
        <f>F31</f>
        <v>0</v>
      </c>
    </row>
    <row r="32" spans="1:8" s="70" customFormat="1" ht="15" customHeight="1" x14ac:dyDescent="0.2">
      <c r="A32" s="330"/>
      <c r="B32" s="331"/>
      <c r="C32" s="331"/>
      <c r="D32" s="331"/>
      <c r="E32" s="345"/>
      <c r="F32" s="332"/>
      <c r="G32" s="333"/>
      <c r="H32" s="120">
        <f>F32</f>
        <v>0</v>
      </c>
    </row>
    <row r="33" spans="1:8" s="70" customFormat="1" ht="15" customHeight="1" x14ac:dyDescent="0.25">
      <c r="A33" s="241" t="s">
        <v>9</v>
      </c>
      <c r="B33" s="242"/>
      <c r="C33" s="242"/>
      <c r="D33" s="242"/>
      <c r="E33" s="243"/>
      <c r="F33" s="294"/>
      <c r="G33" s="334"/>
      <c r="H33" s="84">
        <f>SUM(H30:H32)</f>
        <v>0</v>
      </c>
    </row>
    <row r="34" spans="1:8" ht="15" customHeight="1" x14ac:dyDescent="0.25">
      <c r="A34" s="338" t="s">
        <v>29</v>
      </c>
      <c r="B34" s="339"/>
      <c r="C34" s="339"/>
      <c r="D34" s="339"/>
      <c r="E34" s="339"/>
      <c r="F34" s="339"/>
      <c r="G34" s="339"/>
      <c r="H34" s="80"/>
    </row>
    <row r="35" spans="1:8" ht="15" customHeight="1" x14ac:dyDescent="0.2">
      <c r="A35" s="298"/>
      <c r="B35" s="299"/>
      <c r="C35" s="299"/>
      <c r="D35" s="299"/>
      <c r="E35" s="299"/>
      <c r="F35" s="300"/>
      <c r="G35" s="301"/>
      <c r="H35" s="82">
        <f>F35</f>
        <v>0</v>
      </c>
    </row>
    <row r="36" spans="1:8" ht="15" customHeight="1" x14ac:dyDescent="0.2">
      <c r="A36" s="298"/>
      <c r="B36" s="299"/>
      <c r="C36" s="299"/>
      <c r="D36" s="299"/>
      <c r="E36" s="299"/>
      <c r="F36" s="300"/>
      <c r="G36" s="301"/>
      <c r="H36" s="82">
        <f>F36</f>
        <v>0</v>
      </c>
    </row>
    <row r="37" spans="1:8" ht="15" customHeight="1" x14ac:dyDescent="0.2">
      <c r="A37" s="340"/>
      <c r="B37" s="341"/>
      <c r="C37" s="341"/>
      <c r="D37" s="341"/>
      <c r="E37" s="341"/>
      <c r="F37" s="342"/>
      <c r="G37" s="343"/>
      <c r="H37" s="82">
        <f>F37</f>
        <v>0</v>
      </c>
    </row>
    <row r="38" spans="1:8" ht="15" customHeight="1" x14ac:dyDescent="0.2">
      <c r="A38" s="330"/>
      <c r="B38" s="331"/>
      <c r="C38" s="331"/>
      <c r="D38" s="331"/>
      <c r="E38" s="331"/>
      <c r="F38" s="332"/>
      <c r="G38" s="333"/>
      <c r="H38" s="82">
        <f>F38</f>
        <v>0</v>
      </c>
    </row>
    <row r="39" spans="1:8" ht="15" customHeight="1" x14ac:dyDescent="0.25">
      <c r="A39" s="241" t="s">
        <v>23</v>
      </c>
      <c r="B39" s="242"/>
      <c r="C39" s="242"/>
      <c r="D39" s="242"/>
      <c r="E39" s="243"/>
      <c r="F39" s="293"/>
      <c r="G39" s="334"/>
      <c r="H39" s="84">
        <f>SUM(H35:H38)</f>
        <v>0</v>
      </c>
    </row>
    <row r="40" spans="1:8" ht="15" customHeight="1" x14ac:dyDescent="0.25">
      <c r="A40" s="335" t="s">
        <v>59</v>
      </c>
      <c r="B40" s="336"/>
      <c r="C40" s="336"/>
      <c r="D40" s="336"/>
      <c r="E40" s="336"/>
      <c r="F40" s="336"/>
      <c r="G40" s="336"/>
      <c r="H40" s="337"/>
    </row>
    <row r="41" spans="1:8" ht="15" customHeight="1" x14ac:dyDescent="0.2">
      <c r="A41" s="302" t="s">
        <v>56</v>
      </c>
      <c r="B41" s="303"/>
      <c r="C41" s="304" t="s">
        <v>33</v>
      </c>
      <c r="D41" s="305"/>
      <c r="E41" s="306"/>
      <c r="F41" s="307"/>
      <c r="G41" s="308"/>
      <c r="H41" s="121">
        <f>SUM(F41:G41)</f>
        <v>0</v>
      </c>
    </row>
    <row r="42" spans="1:8" ht="15" customHeight="1" x14ac:dyDescent="0.2">
      <c r="A42" s="309" t="s">
        <v>42</v>
      </c>
      <c r="B42" s="310"/>
      <c r="C42" s="313" t="s">
        <v>34</v>
      </c>
      <c r="D42" s="314"/>
      <c r="E42" s="315"/>
      <c r="F42" s="328"/>
      <c r="G42" s="329"/>
      <c r="H42" s="122">
        <f>SUM(F42:G42)</f>
        <v>0</v>
      </c>
    </row>
    <row r="43" spans="1:8" ht="15" customHeight="1" x14ac:dyDescent="0.25">
      <c r="A43" s="309"/>
      <c r="B43" s="310"/>
      <c r="C43" s="318" t="s">
        <v>39</v>
      </c>
      <c r="D43" s="319"/>
      <c r="E43" s="320"/>
      <c r="F43" s="321">
        <f>SUM(F41:G42)</f>
        <v>0</v>
      </c>
      <c r="G43" s="322"/>
      <c r="H43" s="123">
        <f>H41+H42</f>
        <v>0</v>
      </c>
    </row>
    <row r="44" spans="1:8" ht="15" customHeight="1" x14ac:dyDescent="0.2">
      <c r="A44" s="311"/>
      <c r="B44" s="312"/>
      <c r="C44" s="323" t="s">
        <v>43</v>
      </c>
      <c r="D44" s="324"/>
      <c r="E44" s="325"/>
      <c r="F44" s="326">
        <f>IF(F43&gt;25000,25000,F43)</f>
        <v>0</v>
      </c>
      <c r="G44" s="327"/>
      <c r="H44" s="124">
        <f>F44</f>
        <v>0</v>
      </c>
    </row>
    <row r="45" spans="1:8" ht="15" customHeight="1" x14ac:dyDescent="0.2">
      <c r="A45" s="302" t="s">
        <v>57</v>
      </c>
      <c r="B45" s="303"/>
      <c r="C45" s="304" t="s">
        <v>35</v>
      </c>
      <c r="D45" s="305"/>
      <c r="E45" s="306"/>
      <c r="F45" s="307"/>
      <c r="G45" s="308"/>
      <c r="H45" s="121">
        <f>SUM(F45:G45)</f>
        <v>0</v>
      </c>
    </row>
    <row r="46" spans="1:8" ht="15" customHeight="1" x14ac:dyDescent="0.2">
      <c r="A46" s="309" t="s">
        <v>42</v>
      </c>
      <c r="B46" s="310"/>
      <c r="C46" s="313" t="s">
        <v>36</v>
      </c>
      <c r="D46" s="314"/>
      <c r="E46" s="315"/>
      <c r="F46" s="316"/>
      <c r="G46" s="317"/>
      <c r="H46" s="125">
        <f>SUM(F46:G46)</f>
        <v>0</v>
      </c>
    </row>
    <row r="47" spans="1:8" ht="15" customHeight="1" x14ac:dyDescent="0.25">
      <c r="A47" s="309"/>
      <c r="B47" s="310"/>
      <c r="C47" s="318" t="s">
        <v>40</v>
      </c>
      <c r="D47" s="319"/>
      <c r="E47" s="320"/>
      <c r="F47" s="321">
        <f>SUM(F45:G46)</f>
        <v>0</v>
      </c>
      <c r="G47" s="322"/>
      <c r="H47" s="123">
        <f>SUM(H45:H46)</f>
        <v>0</v>
      </c>
    </row>
    <row r="48" spans="1:8" ht="15" customHeight="1" x14ac:dyDescent="0.2">
      <c r="A48" s="311"/>
      <c r="B48" s="312"/>
      <c r="C48" s="323" t="s">
        <v>43</v>
      </c>
      <c r="D48" s="324"/>
      <c r="E48" s="325"/>
      <c r="F48" s="326">
        <f>IF(F47&gt;25000,25000,F47)</f>
        <v>0</v>
      </c>
      <c r="G48" s="327"/>
      <c r="H48" s="124">
        <f>SUM(H45:H46)</f>
        <v>0</v>
      </c>
    </row>
    <row r="49" spans="1:9" ht="15" customHeight="1" x14ac:dyDescent="0.25">
      <c r="A49" s="241" t="s">
        <v>22</v>
      </c>
      <c r="B49" s="242"/>
      <c r="C49" s="278"/>
      <c r="D49" s="278"/>
      <c r="E49" s="278"/>
      <c r="F49" s="279">
        <f>F43+F47</f>
        <v>0</v>
      </c>
      <c r="G49" s="278"/>
      <c r="H49" s="84">
        <f>H43+H47</f>
        <v>0</v>
      </c>
    </row>
    <row r="50" spans="1:9" ht="15" customHeight="1" x14ac:dyDescent="0.25">
      <c r="A50" s="241" t="s">
        <v>43</v>
      </c>
      <c r="B50" s="242"/>
      <c r="C50" s="242"/>
      <c r="D50" s="242"/>
      <c r="E50" s="242"/>
      <c r="F50" s="293">
        <f>F44+F48</f>
        <v>0</v>
      </c>
      <c r="G50" s="294"/>
      <c r="H50" s="126">
        <f>H44+H48</f>
        <v>0</v>
      </c>
    </row>
    <row r="51" spans="1:9" ht="15" customHeight="1" x14ac:dyDescent="0.25">
      <c r="A51" s="295" t="s">
        <v>27</v>
      </c>
      <c r="B51" s="296"/>
      <c r="C51" s="296"/>
      <c r="D51" s="296"/>
      <c r="E51" s="296"/>
      <c r="F51" s="296"/>
      <c r="G51" s="296"/>
      <c r="H51" s="297"/>
    </row>
    <row r="52" spans="1:9" ht="15" customHeight="1" x14ac:dyDescent="0.2">
      <c r="A52" s="298"/>
      <c r="B52" s="299"/>
      <c r="C52" s="299"/>
      <c r="D52" s="299"/>
      <c r="E52" s="299"/>
      <c r="F52" s="300"/>
      <c r="G52" s="301"/>
      <c r="H52" s="102">
        <f>F52</f>
        <v>0</v>
      </c>
    </row>
    <row r="53" spans="1:9" ht="15" customHeight="1" x14ac:dyDescent="0.2">
      <c r="A53" s="281"/>
      <c r="B53" s="282"/>
      <c r="C53" s="282"/>
      <c r="D53" s="282"/>
      <c r="E53" s="282"/>
      <c r="F53" s="283"/>
      <c r="G53" s="284"/>
      <c r="H53" s="102">
        <f>F53</f>
        <v>0</v>
      </c>
    </row>
    <row r="54" spans="1:9" ht="15" customHeight="1" thickBot="1" x14ac:dyDescent="0.3">
      <c r="A54" s="285" t="s">
        <v>28</v>
      </c>
      <c r="B54" s="286"/>
      <c r="C54" s="286"/>
      <c r="D54" s="286"/>
      <c r="E54" s="286"/>
      <c r="F54" s="287"/>
      <c r="G54" s="288"/>
      <c r="H54" s="103">
        <f>SUM(H52:H53)</f>
        <v>0</v>
      </c>
    </row>
    <row r="55" spans="1:9" ht="15" customHeight="1" thickBot="1" x14ac:dyDescent="0.3">
      <c r="A55" s="289" t="s">
        <v>10</v>
      </c>
      <c r="B55" s="290"/>
      <c r="C55" s="290"/>
      <c r="D55" s="290"/>
      <c r="E55" s="290"/>
      <c r="F55" s="291"/>
      <c r="G55" s="292"/>
      <c r="H55" s="104">
        <f>H17+H24+H28+H33+H39+H49+H54</f>
        <v>0</v>
      </c>
      <c r="I55" s="127"/>
    </row>
    <row r="56" spans="1:9" ht="15" customHeight="1" x14ac:dyDescent="0.2">
      <c r="A56" s="269" t="s">
        <v>71</v>
      </c>
      <c r="B56" s="270"/>
      <c r="C56" s="270"/>
      <c r="D56" s="270"/>
      <c r="E56" s="270"/>
      <c r="F56" s="271"/>
      <c r="G56" s="272"/>
      <c r="H56" s="128">
        <f>H17+H24+H28+H33+H39+H41+H45+H54</f>
        <v>0</v>
      </c>
      <c r="I56" s="127"/>
    </row>
    <row r="57" spans="1:9" ht="15" customHeight="1" x14ac:dyDescent="0.25">
      <c r="A57" s="273" t="s">
        <v>32</v>
      </c>
      <c r="B57" s="274"/>
      <c r="C57" s="274"/>
      <c r="D57" s="274"/>
      <c r="E57" s="274"/>
      <c r="F57" s="275"/>
      <c r="G57" s="276"/>
      <c r="H57" s="107">
        <f>H17+H24+H33+H39+H50+H54</f>
        <v>0</v>
      </c>
      <c r="I57" s="127"/>
    </row>
    <row r="58" spans="1:9" ht="15" customHeight="1" x14ac:dyDescent="0.25">
      <c r="A58" s="277" t="s">
        <v>25</v>
      </c>
      <c r="B58" s="278"/>
      <c r="C58" s="278"/>
      <c r="D58" s="278"/>
      <c r="E58" s="108">
        <v>0.48499999999999999</v>
      </c>
      <c r="F58" s="279"/>
      <c r="G58" s="280"/>
      <c r="H58" s="97">
        <f>H57*E58</f>
        <v>0</v>
      </c>
      <c r="I58" s="127"/>
    </row>
    <row r="59" spans="1:9" ht="15" customHeight="1" thickBot="1" x14ac:dyDescent="0.3">
      <c r="A59" s="265" t="s">
        <v>31</v>
      </c>
      <c r="B59" s="266"/>
      <c r="C59" s="266"/>
      <c r="D59" s="266"/>
      <c r="E59" s="266"/>
      <c r="F59" s="267"/>
      <c r="G59" s="268"/>
      <c r="H59" s="109">
        <f>H55+H58</f>
        <v>0</v>
      </c>
      <c r="I59" s="127"/>
    </row>
    <row r="60" spans="1:9" ht="13.5" thickTop="1" x14ac:dyDescent="0.2"/>
    <row r="61" spans="1:9" ht="14.25" x14ac:dyDescent="0.2">
      <c r="A61" s="165" t="s">
        <v>45</v>
      </c>
      <c r="B61" s="165"/>
      <c r="C61" s="165"/>
      <c r="D61" s="165"/>
      <c r="E61" s="165"/>
      <c r="F61" s="165"/>
      <c r="G61" s="165"/>
      <c r="H61" s="110"/>
    </row>
    <row r="63" spans="1:9" ht="15" x14ac:dyDescent="0.25">
      <c r="A63" s="166" t="s">
        <v>48</v>
      </c>
      <c r="B63" s="166"/>
      <c r="C63" s="166"/>
      <c r="D63" s="166"/>
      <c r="E63" s="166"/>
      <c r="F63" s="166"/>
      <c r="G63" s="166"/>
      <c r="H63" s="111"/>
    </row>
    <row r="64" spans="1:9" ht="14.25" customHeight="1" x14ac:dyDescent="0.2">
      <c r="A64" s="167" t="s">
        <v>79</v>
      </c>
      <c r="B64" s="167"/>
      <c r="C64" s="167"/>
      <c r="D64" s="167"/>
      <c r="E64" s="167"/>
      <c r="F64" s="167"/>
      <c r="G64" s="167"/>
      <c r="H64" s="167"/>
    </row>
    <row r="65" spans="1:8" ht="14.25" x14ac:dyDescent="0.2">
      <c r="A65" s="111"/>
      <c r="B65" s="111"/>
      <c r="C65" s="111"/>
      <c r="D65" s="111"/>
      <c r="E65" s="111"/>
      <c r="F65" s="111"/>
      <c r="G65" s="111"/>
      <c r="H65" s="111"/>
    </row>
    <row r="66" spans="1:8" ht="12.75" customHeight="1" x14ac:dyDescent="0.2">
      <c r="A66" s="251" t="s">
        <v>49</v>
      </c>
      <c r="B66" s="251"/>
      <c r="C66" s="251"/>
      <c r="D66" s="251"/>
      <c r="E66" s="251"/>
      <c r="F66" s="251"/>
      <c r="G66" s="251"/>
      <c r="H66" s="251"/>
    </row>
    <row r="67" spans="1:8" ht="12.75" customHeight="1" x14ac:dyDescent="0.2">
      <c r="A67" s="251"/>
      <c r="B67" s="251"/>
      <c r="C67" s="251"/>
      <c r="D67" s="251"/>
      <c r="E67" s="251"/>
      <c r="F67" s="251"/>
      <c r="G67" s="251"/>
      <c r="H67" s="251"/>
    </row>
    <row r="68" spans="1:8" ht="12.75" customHeight="1" x14ac:dyDescent="0.2">
      <c r="A68" s="251"/>
      <c r="B68" s="251"/>
      <c r="C68" s="251"/>
      <c r="D68" s="251"/>
      <c r="E68" s="251"/>
      <c r="F68" s="251"/>
      <c r="G68" s="251"/>
      <c r="H68" s="251"/>
    </row>
    <row r="69" spans="1:8" ht="12.75" customHeight="1" x14ac:dyDescent="0.2">
      <c r="A69" s="251"/>
      <c r="B69" s="251"/>
      <c r="C69" s="251"/>
      <c r="D69" s="251"/>
      <c r="E69" s="251"/>
      <c r="F69" s="251"/>
      <c r="G69" s="251"/>
      <c r="H69" s="251"/>
    </row>
    <row r="70" spans="1:8" ht="15" x14ac:dyDescent="0.25">
      <c r="A70"/>
      <c r="B70" s="112"/>
      <c r="C70" s="112"/>
      <c r="D70" s="112"/>
      <c r="E70" s="112"/>
      <c r="F70" s="112"/>
      <c r="G70" s="112"/>
      <c r="H70" s="112"/>
    </row>
    <row r="71" spans="1:8" x14ac:dyDescent="0.2">
      <c r="A71"/>
      <c r="B71"/>
      <c r="C71"/>
      <c r="D71"/>
      <c r="E71"/>
      <c r="F71"/>
      <c r="G71"/>
      <c r="H71"/>
    </row>
    <row r="72" spans="1:8" ht="15" x14ac:dyDescent="0.25">
      <c r="A72" s="112" t="s">
        <v>80</v>
      </c>
      <c r="B72"/>
      <c r="C72"/>
      <c r="D72"/>
      <c r="E72"/>
      <c r="F72"/>
      <c r="G72"/>
      <c r="H72"/>
    </row>
  </sheetData>
  <mergeCells count="106">
    <mergeCell ref="A1:H1"/>
    <mergeCell ref="B2:G2"/>
    <mergeCell ref="H2:H5"/>
    <mergeCell ref="B3:G3"/>
    <mergeCell ref="B4:G4"/>
    <mergeCell ref="D5:G5"/>
    <mergeCell ref="A61:G61"/>
    <mergeCell ref="A63:G63"/>
    <mergeCell ref="A64:H64"/>
    <mergeCell ref="A11:C11"/>
    <mergeCell ref="A12:C12"/>
    <mergeCell ref="A13:C13"/>
    <mergeCell ref="A14:C14"/>
    <mergeCell ref="A15:C15"/>
    <mergeCell ref="A7:H7"/>
    <mergeCell ref="A8:E8"/>
    <mergeCell ref="F8:G8"/>
    <mergeCell ref="H8:H9"/>
    <mergeCell ref="A9:G9"/>
    <mergeCell ref="A10:C10"/>
    <mergeCell ref="A20:E20"/>
    <mergeCell ref="F20:G20"/>
    <mergeCell ref="A21:E21"/>
    <mergeCell ref="F21:G21"/>
    <mergeCell ref="A22:E22"/>
    <mergeCell ref="F22:G22"/>
    <mergeCell ref="A16:E16"/>
    <mergeCell ref="A17:E17"/>
    <mergeCell ref="F17:G17"/>
    <mergeCell ref="A18:G18"/>
    <mergeCell ref="A19:E19"/>
    <mergeCell ref="F19:G19"/>
    <mergeCell ref="A27:E27"/>
    <mergeCell ref="F27:G27"/>
    <mergeCell ref="A28:E28"/>
    <mergeCell ref="F28:G28"/>
    <mergeCell ref="A29:G29"/>
    <mergeCell ref="A30:E30"/>
    <mergeCell ref="F30:G30"/>
    <mergeCell ref="A23:E23"/>
    <mergeCell ref="F23:G23"/>
    <mergeCell ref="A24:E24"/>
    <mergeCell ref="F24:G24"/>
    <mergeCell ref="A25:G25"/>
    <mergeCell ref="A26:E26"/>
    <mergeCell ref="F26:G26"/>
    <mergeCell ref="A34:G34"/>
    <mergeCell ref="A35:E35"/>
    <mergeCell ref="F35:G35"/>
    <mergeCell ref="A36:E36"/>
    <mergeCell ref="F36:G36"/>
    <mergeCell ref="A37:E37"/>
    <mergeCell ref="F37:G37"/>
    <mergeCell ref="A31:E31"/>
    <mergeCell ref="F31:G31"/>
    <mergeCell ref="A32:E32"/>
    <mergeCell ref="F32:G32"/>
    <mergeCell ref="A33:E33"/>
    <mergeCell ref="F33:G33"/>
    <mergeCell ref="A42:B44"/>
    <mergeCell ref="C42:E42"/>
    <mergeCell ref="F42:G42"/>
    <mergeCell ref="C43:E43"/>
    <mergeCell ref="F43:G43"/>
    <mergeCell ref="C44:E44"/>
    <mergeCell ref="F44:G44"/>
    <mergeCell ref="A38:E38"/>
    <mergeCell ref="F38:G38"/>
    <mergeCell ref="A39:E39"/>
    <mergeCell ref="F39:G39"/>
    <mergeCell ref="A40:H40"/>
    <mergeCell ref="A41:B41"/>
    <mergeCell ref="C41:E41"/>
    <mergeCell ref="F41:G41"/>
    <mergeCell ref="A45:B45"/>
    <mergeCell ref="C45:E45"/>
    <mergeCell ref="F45:G45"/>
    <mergeCell ref="A46:B48"/>
    <mergeCell ref="C46:E46"/>
    <mergeCell ref="F46:G46"/>
    <mergeCell ref="C47:E47"/>
    <mergeCell ref="F47:G47"/>
    <mergeCell ref="C48:E48"/>
    <mergeCell ref="F48:G48"/>
    <mergeCell ref="A53:E53"/>
    <mergeCell ref="F53:G53"/>
    <mergeCell ref="A54:E54"/>
    <mergeCell ref="F54:G54"/>
    <mergeCell ref="A55:E55"/>
    <mergeCell ref="F55:G55"/>
    <mergeCell ref="A49:E49"/>
    <mergeCell ref="F49:G49"/>
    <mergeCell ref="A50:E50"/>
    <mergeCell ref="F50:G50"/>
    <mergeCell ref="A51:H51"/>
    <mergeCell ref="A52:E52"/>
    <mergeCell ref="F52:G52"/>
    <mergeCell ref="A59:E59"/>
    <mergeCell ref="F59:G59"/>
    <mergeCell ref="A56:E56"/>
    <mergeCell ref="F56:G56"/>
    <mergeCell ref="A57:E57"/>
    <mergeCell ref="F57:G57"/>
    <mergeCell ref="A58:D58"/>
    <mergeCell ref="F58:G58"/>
    <mergeCell ref="A66:H69"/>
  </mergeCells>
  <printOptions horizontalCentered="1"/>
  <pageMargins left="0" right="0" top="0.25" bottom="0" header="0.3" footer="0.3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V77"/>
  <sheetViews>
    <sheetView showWhiteSpace="0" zoomScaleNormal="100" workbookViewId="0">
      <selection activeCell="M10" sqref="M10"/>
    </sheetView>
  </sheetViews>
  <sheetFormatPr defaultColWidth="8.85546875" defaultRowHeight="12.75" x14ac:dyDescent="0.2"/>
  <cols>
    <col min="1" max="1" width="15.42578125" style="66" customWidth="1"/>
    <col min="2" max="2" width="12.42578125" style="66" customWidth="1"/>
    <col min="3" max="3" width="12.140625" style="66" customWidth="1"/>
    <col min="4" max="4" width="8.5703125" style="66" customWidth="1"/>
    <col min="5" max="5" width="15.140625" style="66" customWidth="1"/>
    <col min="6" max="9" width="14.42578125" style="66" customWidth="1"/>
    <col min="10" max="10" width="14.85546875" style="66" customWidth="1"/>
    <col min="11" max="11" width="15.140625" style="66" customWidth="1"/>
    <col min="12" max="16384" width="8.85546875" style="66"/>
  </cols>
  <sheetData>
    <row r="1" spans="1:11" ht="15.75" x14ac:dyDescent="0.25">
      <c r="A1" s="351" t="s">
        <v>6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1" ht="15" x14ac:dyDescent="0.25">
      <c r="A2" s="67" t="s">
        <v>3</v>
      </c>
      <c r="B2" s="384"/>
      <c r="C2" s="384"/>
      <c r="D2" s="384"/>
      <c r="E2" s="384"/>
      <c r="F2" s="384"/>
      <c r="G2" s="384"/>
      <c r="H2" s="384"/>
      <c r="I2" s="385"/>
      <c r="J2" s="385"/>
    </row>
    <row r="3" spans="1:11" ht="15" x14ac:dyDescent="0.25">
      <c r="A3" s="67" t="s">
        <v>76</v>
      </c>
      <c r="B3" s="386"/>
      <c r="C3" s="386"/>
      <c r="D3" s="386"/>
      <c r="E3" s="386"/>
      <c r="F3" s="386"/>
      <c r="G3" s="386"/>
      <c r="H3" s="386"/>
      <c r="I3" s="385"/>
      <c r="J3" s="385"/>
    </row>
    <row r="4" spans="1:11" ht="15" x14ac:dyDescent="0.25">
      <c r="A4" s="68" t="s">
        <v>4</v>
      </c>
      <c r="B4" s="386"/>
      <c r="C4" s="386"/>
      <c r="D4" s="386"/>
      <c r="E4" s="386"/>
      <c r="F4" s="386"/>
      <c r="G4" s="386"/>
      <c r="H4" s="386"/>
      <c r="I4" s="385"/>
      <c r="J4" s="385"/>
    </row>
    <row r="5" spans="1:11" ht="15" x14ac:dyDescent="0.25">
      <c r="A5" s="69"/>
      <c r="B5" s="69"/>
      <c r="C5" s="68" t="s">
        <v>5</v>
      </c>
      <c r="D5" s="387"/>
      <c r="E5" s="387"/>
      <c r="F5" s="387"/>
      <c r="G5" s="387"/>
      <c r="H5" s="68"/>
      <c r="I5" s="385"/>
      <c r="J5" s="385"/>
    </row>
    <row r="6" spans="1:11" ht="15" x14ac:dyDescent="0.25">
      <c r="A6" s="69"/>
      <c r="B6" s="69"/>
      <c r="C6" s="68" t="s">
        <v>99</v>
      </c>
      <c r="D6" s="151"/>
      <c r="E6" s="151"/>
      <c r="F6" s="151"/>
      <c r="G6" s="151"/>
      <c r="H6" s="68"/>
      <c r="I6" s="134"/>
      <c r="J6" s="134"/>
    </row>
    <row r="7" spans="1:11" s="70" customFormat="1" ht="14.25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</row>
    <row r="8" spans="1:11" ht="15" x14ac:dyDescent="0.2">
      <c r="A8" s="380"/>
      <c r="B8" s="380"/>
      <c r="C8" s="380"/>
      <c r="D8" s="380"/>
      <c r="E8" s="381"/>
      <c r="F8" s="382" t="s">
        <v>11</v>
      </c>
      <c r="G8" s="383"/>
      <c r="H8" s="382" t="s">
        <v>44</v>
      </c>
      <c r="I8" s="383"/>
      <c r="J8" s="214" t="s">
        <v>14</v>
      </c>
    </row>
    <row r="9" spans="1:11" ht="44.25" customHeight="1" x14ac:dyDescent="0.2">
      <c r="A9" s="216" t="s">
        <v>47</v>
      </c>
      <c r="B9" s="217"/>
      <c r="C9" s="217"/>
      <c r="D9" s="217"/>
      <c r="E9" s="217"/>
      <c r="F9" s="217"/>
      <c r="G9" s="217"/>
      <c r="H9" s="217"/>
      <c r="I9" s="217"/>
      <c r="J9" s="215"/>
    </row>
    <row r="10" spans="1:11" ht="25.5" x14ac:dyDescent="0.2">
      <c r="A10" s="228" t="s">
        <v>0</v>
      </c>
      <c r="B10" s="229"/>
      <c r="C10" s="230"/>
      <c r="D10" s="32" t="s">
        <v>2</v>
      </c>
      <c r="E10" s="32" t="s">
        <v>26</v>
      </c>
      <c r="F10" s="71" t="s">
        <v>1</v>
      </c>
      <c r="G10" s="34" t="s">
        <v>126</v>
      </c>
      <c r="H10" s="71" t="s">
        <v>1</v>
      </c>
      <c r="I10" s="34" t="s">
        <v>128</v>
      </c>
      <c r="J10" s="21"/>
    </row>
    <row r="11" spans="1:11" ht="15" customHeight="1" x14ac:dyDescent="0.2">
      <c r="A11" s="377"/>
      <c r="B11" s="378"/>
      <c r="C11" s="379"/>
      <c r="D11" s="42"/>
      <c r="E11" s="43"/>
      <c r="F11" s="44">
        <f t="shared" ref="F11:F16" si="0">IF(E11&gt;225699.99,(225700*D11),D11*E11)</f>
        <v>0</v>
      </c>
      <c r="G11" s="45">
        <f>F11*0.47</f>
        <v>0</v>
      </c>
      <c r="H11" s="44">
        <f t="shared" ref="H11:H16" si="1">IF(E11&gt;225699.99,F11,IF(E11*1.03&gt;225699.99,(225700*D11),F11*1.03))</f>
        <v>0</v>
      </c>
      <c r="I11" s="45">
        <f>H11*0.549</f>
        <v>0</v>
      </c>
      <c r="J11" s="24">
        <f>SUM(F11:I11)</f>
        <v>0</v>
      </c>
      <c r="K11" s="73"/>
    </row>
    <row r="12" spans="1:11" ht="15" customHeight="1" x14ac:dyDescent="0.2">
      <c r="A12" s="225"/>
      <c r="B12" s="226"/>
      <c r="C12" s="227"/>
      <c r="D12" s="46"/>
      <c r="E12" s="35"/>
      <c r="F12" s="22">
        <f t="shared" si="0"/>
        <v>0</v>
      </c>
      <c r="G12" s="23">
        <f>F12*0.47</f>
        <v>0</v>
      </c>
      <c r="H12" s="22">
        <f t="shared" si="1"/>
        <v>0</v>
      </c>
      <c r="I12" s="23">
        <f>H12*0.549</f>
        <v>0</v>
      </c>
      <c r="J12" s="24">
        <f t="shared" ref="J12:J16" si="2">SUM(F12:I12)</f>
        <v>0</v>
      </c>
    </row>
    <row r="13" spans="1:11" ht="15" customHeight="1" x14ac:dyDescent="0.2">
      <c r="A13" s="225"/>
      <c r="B13" s="226"/>
      <c r="C13" s="227"/>
      <c r="D13" s="46"/>
      <c r="E13" s="47"/>
      <c r="F13" s="22">
        <f t="shared" si="0"/>
        <v>0</v>
      </c>
      <c r="G13" s="23">
        <f>F13*0.47</f>
        <v>0</v>
      </c>
      <c r="H13" s="22">
        <f t="shared" si="1"/>
        <v>0</v>
      </c>
      <c r="I13" s="23">
        <f>H13*0.549</f>
        <v>0</v>
      </c>
      <c r="J13" s="24">
        <f t="shared" si="2"/>
        <v>0</v>
      </c>
    </row>
    <row r="14" spans="1:11" ht="15" customHeight="1" x14ac:dyDescent="0.2">
      <c r="A14" s="225"/>
      <c r="B14" s="226"/>
      <c r="C14" s="227"/>
      <c r="D14" s="46"/>
      <c r="E14" s="47"/>
      <c r="F14" s="22">
        <f t="shared" si="0"/>
        <v>0</v>
      </c>
      <c r="G14" s="23">
        <f>F14*0.47</f>
        <v>0</v>
      </c>
      <c r="H14" s="22">
        <f t="shared" si="1"/>
        <v>0</v>
      </c>
      <c r="I14" s="23">
        <f>H14*0.549</f>
        <v>0</v>
      </c>
      <c r="J14" s="24">
        <f t="shared" si="2"/>
        <v>0</v>
      </c>
    </row>
    <row r="15" spans="1:11" s="70" customFormat="1" ht="15" customHeight="1" x14ac:dyDescent="0.2">
      <c r="A15" s="248" t="s">
        <v>127</v>
      </c>
      <c r="B15" s="249"/>
      <c r="C15" s="250"/>
      <c r="D15" s="46"/>
      <c r="E15" s="47"/>
      <c r="F15" s="22">
        <f t="shared" si="0"/>
        <v>0</v>
      </c>
      <c r="G15" s="23">
        <f>F15*0.47</f>
        <v>0</v>
      </c>
      <c r="H15" s="22">
        <f t="shared" si="1"/>
        <v>0</v>
      </c>
      <c r="I15" s="23">
        <f>H15*0.549</f>
        <v>0</v>
      </c>
      <c r="J15" s="24">
        <f t="shared" si="2"/>
        <v>0</v>
      </c>
    </row>
    <row r="16" spans="1:11" ht="15" customHeight="1" x14ac:dyDescent="0.2">
      <c r="A16" s="238" t="s">
        <v>69</v>
      </c>
      <c r="B16" s="239"/>
      <c r="C16" s="240"/>
      <c r="D16" s="55"/>
      <c r="E16" s="36"/>
      <c r="F16" s="22">
        <f t="shared" si="0"/>
        <v>0</v>
      </c>
      <c r="G16" s="25">
        <f>IF(F16&gt;0,520,0)</f>
        <v>0</v>
      </c>
      <c r="H16" s="22">
        <f t="shared" si="1"/>
        <v>0</v>
      </c>
      <c r="I16" s="25">
        <f>IF(F16&gt;0,530,0)</f>
        <v>0</v>
      </c>
      <c r="J16" s="24">
        <f t="shared" si="2"/>
        <v>0</v>
      </c>
    </row>
    <row r="17" spans="1:12" ht="15" customHeight="1" x14ac:dyDescent="0.25">
      <c r="A17" s="241" t="s">
        <v>7</v>
      </c>
      <c r="B17" s="242"/>
      <c r="C17" s="242"/>
      <c r="D17" s="242"/>
      <c r="E17" s="243"/>
      <c r="F17" s="5">
        <f>SUM(F11:F16)</f>
        <v>0</v>
      </c>
      <c r="G17" s="10">
        <f>SUM(G11:G16)</f>
        <v>0</v>
      </c>
      <c r="H17" s="5">
        <f>SUM(H11:H16)</f>
        <v>0</v>
      </c>
      <c r="I17" s="10">
        <f>SUM(I11:I16)</f>
        <v>0</v>
      </c>
      <c r="J17" s="6"/>
    </row>
    <row r="18" spans="1:12" ht="15" customHeight="1" x14ac:dyDescent="0.25">
      <c r="A18" s="244" t="s">
        <v>50</v>
      </c>
      <c r="B18" s="245"/>
      <c r="C18" s="245"/>
      <c r="D18" s="245"/>
      <c r="E18" s="246"/>
      <c r="F18" s="247">
        <f>F17+G17</f>
        <v>0</v>
      </c>
      <c r="G18" s="246"/>
      <c r="H18" s="247">
        <f>H17+I17</f>
        <v>0</v>
      </c>
      <c r="I18" s="246"/>
      <c r="J18" s="19">
        <f>SUM(J11:J16)</f>
        <v>0</v>
      </c>
      <c r="K18" s="113">
        <f>F18+H18</f>
        <v>0</v>
      </c>
      <c r="L18" s="75"/>
    </row>
    <row r="19" spans="1:12" ht="15" customHeight="1" x14ac:dyDescent="0.25">
      <c r="A19" s="349" t="s">
        <v>24</v>
      </c>
      <c r="B19" s="350"/>
      <c r="C19" s="350"/>
      <c r="D19" s="350"/>
      <c r="E19" s="350"/>
      <c r="F19" s="350"/>
      <c r="G19" s="350"/>
      <c r="H19" s="76"/>
      <c r="I19" s="76"/>
      <c r="J19" s="12"/>
    </row>
    <row r="20" spans="1:12" ht="15" customHeight="1" x14ac:dyDescent="0.2">
      <c r="A20" s="298"/>
      <c r="B20" s="299"/>
      <c r="C20" s="299"/>
      <c r="D20" s="299"/>
      <c r="E20" s="299"/>
      <c r="F20" s="300"/>
      <c r="G20" s="301"/>
      <c r="H20" s="300"/>
      <c r="I20" s="301"/>
      <c r="J20" s="26">
        <f t="shared" ref="J20:J24" si="3">SUM(F20:I20)</f>
        <v>0</v>
      </c>
    </row>
    <row r="21" spans="1:12" ht="15" customHeight="1" x14ac:dyDescent="0.2">
      <c r="A21" s="340"/>
      <c r="B21" s="341"/>
      <c r="C21" s="341"/>
      <c r="D21" s="341"/>
      <c r="E21" s="344"/>
      <c r="F21" s="342"/>
      <c r="G21" s="343"/>
      <c r="H21" s="234"/>
      <c r="I21" s="235"/>
      <c r="J21" s="26">
        <f t="shared" si="3"/>
        <v>0</v>
      </c>
    </row>
    <row r="22" spans="1:12" ht="15" customHeight="1" x14ac:dyDescent="0.2">
      <c r="A22" s="340"/>
      <c r="B22" s="341"/>
      <c r="C22" s="341"/>
      <c r="D22" s="341"/>
      <c r="E22" s="344"/>
      <c r="F22" s="300"/>
      <c r="G22" s="301"/>
      <c r="H22" s="300"/>
      <c r="I22" s="301"/>
      <c r="J22" s="26">
        <f t="shared" si="3"/>
        <v>0</v>
      </c>
    </row>
    <row r="23" spans="1:12" ht="15" customHeight="1" x14ac:dyDescent="0.2">
      <c r="A23" s="313"/>
      <c r="B23" s="314"/>
      <c r="C23" s="314"/>
      <c r="D23" s="314"/>
      <c r="E23" s="315"/>
      <c r="F23" s="300"/>
      <c r="G23" s="301"/>
      <c r="H23" s="300"/>
      <c r="I23" s="301"/>
      <c r="J23" s="26">
        <f t="shared" si="3"/>
        <v>0</v>
      </c>
    </row>
    <row r="24" spans="1:12" ht="15" customHeight="1" x14ac:dyDescent="0.2">
      <c r="A24" s="340"/>
      <c r="B24" s="341"/>
      <c r="C24" s="341"/>
      <c r="D24" s="341"/>
      <c r="E24" s="344"/>
      <c r="F24" s="332"/>
      <c r="G24" s="333"/>
      <c r="H24" s="332"/>
      <c r="I24" s="333"/>
      <c r="J24" s="26">
        <f t="shared" si="3"/>
        <v>0</v>
      </c>
    </row>
    <row r="25" spans="1:12" ht="15" customHeight="1" x14ac:dyDescent="0.25">
      <c r="A25" s="241" t="s">
        <v>8</v>
      </c>
      <c r="B25" s="242"/>
      <c r="C25" s="242"/>
      <c r="D25" s="242"/>
      <c r="E25" s="243"/>
      <c r="F25" s="294">
        <f>SUM(F20:G24)</f>
        <v>0</v>
      </c>
      <c r="G25" s="334"/>
      <c r="H25" s="293">
        <f>SUM(H20:I24)</f>
        <v>0</v>
      </c>
      <c r="I25" s="334"/>
      <c r="J25" s="6">
        <f>SUM(F25:I25)</f>
        <v>0</v>
      </c>
      <c r="K25" s="114">
        <f>SUM(J20:J24)</f>
        <v>0</v>
      </c>
    </row>
    <row r="26" spans="1:12" ht="15" customHeight="1" x14ac:dyDescent="0.25">
      <c r="A26" s="346" t="s">
        <v>12</v>
      </c>
      <c r="B26" s="347"/>
      <c r="C26" s="347"/>
      <c r="D26" s="347"/>
      <c r="E26" s="347"/>
      <c r="F26" s="347"/>
      <c r="G26" s="347"/>
      <c r="H26" s="78"/>
      <c r="I26" s="78"/>
      <c r="J26" s="80"/>
      <c r="K26" s="81"/>
    </row>
    <row r="27" spans="1:12" ht="15" customHeight="1" x14ac:dyDescent="0.2">
      <c r="A27" s="298"/>
      <c r="B27" s="299"/>
      <c r="C27" s="299"/>
      <c r="D27" s="299"/>
      <c r="E27" s="348"/>
      <c r="F27" s="300"/>
      <c r="G27" s="301"/>
      <c r="H27" s="300"/>
      <c r="I27" s="301"/>
      <c r="J27" s="82">
        <f>SUM(F27:I27)</f>
        <v>0</v>
      </c>
      <c r="K27" s="81"/>
    </row>
    <row r="28" spans="1:12" s="70" customFormat="1" ht="15" customHeight="1" x14ac:dyDescent="0.2">
      <c r="A28" s="330"/>
      <c r="B28" s="331"/>
      <c r="C28" s="331"/>
      <c r="D28" s="331"/>
      <c r="E28" s="345"/>
      <c r="F28" s="332"/>
      <c r="G28" s="333"/>
      <c r="H28" s="332"/>
      <c r="I28" s="333"/>
      <c r="J28" s="82">
        <f>SUM(F28:I28)</f>
        <v>0</v>
      </c>
      <c r="K28" s="83"/>
    </row>
    <row r="29" spans="1:12" s="70" customFormat="1" ht="15" customHeight="1" x14ac:dyDescent="0.25">
      <c r="A29" s="241" t="s">
        <v>13</v>
      </c>
      <c r="B29" s="242"/>
      <c r="C29" s="242"/>
      <c r="D29" s="242"/>
      <c r="E29" s="243"/>
      <c r="F29" s="294">
        <f>SUM(F27:G28)</f>
        <v>0</v>
      </c>
      <c r="G29" s="334"/>
      <c r="H29" s="293">
        <f>SUM(H27:I28)</f>
        <v>0</v>
      </c>
      <c r="I29" s="334"/>
      <c r="J29" s="84">
        <f>SUM(J27:J28)</f>
        <v>0</v>
      </c>
      <c r="K29" s="114">
        <f>F29+H29</f>
        <v>0</v>
      </c>
    </row>
    <row r="30" spans="1:12" ht="15" customHeight="1" x14ac:dyDescent="0.25">
      <c r="A30" s="346" t="s">
        <v>30</v>
      </c>
      <c r="B30" s="347"/>
      <c r="C30" s="347"/>
      <c r="D30" s="347"/>
      <c r="E30" s="347"/>
      <c r="F30" s="347"/>
      <c r="G30" s="347"/>
      <c r="H30" s="78"/>
      <c r="I30" s="78"/>
      <c r="J30" s="80"/>
      <c r="K30" s="81"/>
    </row>
    <row r="31" spans="1:12" ht="15" customHeight="1" x14ac:dyDescent="0.2">
      <c r="A31" s="298"/>
      <c r="B31" s="299"/>
      <c r="C31" s="299"/>
      <c r="D31" s="299"/>
      <c r="E31" s="348"/>
      <c r="F31" s="300"/>
      <c r="G31" s="301"/>
      <c r="H31" s="300"/>
      <c r="I31" s="301"/>
      <c r="J31" s="82">
        <f>SUM(F31:I31)</f>
        <v>0</v>
      </c>
      <c r="K31" s="81"/>
    </row>
    <row r="32" spans="1:12" s="70" customFormat="1" ht="15" customHeight="1" x14ac:dyDescent="0.2">
      <c r="A32" s="298"/>
      <c r="B32" s="299"/>
      <c r="C32" s="299"/>
      <c r="D32" s="299"/>
      <c r="E32" s="348"/>
      <c r="F32" s="300"/>
      <c r="G32" s="301"/>
      <c r="H32" s="300"/>
      <c r="I32" s="301"/>
      <c r="J32" s="82">
        <f>SUM(F32:I32)</f>
        <v>0</v>
      </c>
      <c r="K32" s="83"/>
    </row>
    <row r="33" spans="1:22" s="70" customFormat="1" ht="15" customHeight="1" x14ac:dyDescent="0.2">
      <c r="A33" s="330"/>
      <c r="B33" s="331"/>
      <c r="C33" s="331"/>
      <c r="D33" s="331"/>
      <c r="E33" s="345"/>
      <c r="F33" s="332"/>
      <c r="G33" s="333"/>
      <c r="H33" s="332"/>
      <c r="I33" s="333"/>
      <c r="J33" s="82">
        <f>SUM(F33:I33)</f>
        <v>0</v>
      </c>
      <c r="K33" s="83"/>
    </row>
    <row r="34" spans="1:22" s="70" customFormat="1" ht="15" customHeight="1" x14ac:dyDescent="0.25">
      <c r="A34" s="241" t="s">
        <v>9</v>
      </c>
      <c r="B34" s="242"/>
      <c r="C34" s="242"/>
      <c r="D34" s="242"/>
      <c r="E34" s="243"/>
      <c r="F34" s="294">
        <f>SUM(F31:G33)</f>
        <v>0</v>
      </c>
      <c r="G34" s="334"/>
      <c r="H34" s="293">
        <f>SUM(H31:I33)</f>
        <v>0</v>
      </c>
      <c r="I34" s="334"/>
      <c r="J34" s="84">
        <f>SUM(J31:J33)</f>
        <v>0</v>
      </c>
      <c r="K34" s="114">
        <f>F34+H34</f>
        <v>0</v>
      </c>
    </row>
    <row r="35" spans="1:22" ht="15" customHeight="1" x14ac:dyDescent="0.25">
      <c r="A35" s="338" t="s">
        <v>29</v>
      </c>
      <c r="B35" s="339"/>
      <c r="C35" s="339"/>
      <c r="D35" s="339"/>
      <c r="E35" s="339"/>
      <c r="F35" s="339"/>
      <c r="G35" s="339"/>
      <c r="H35" s="85"/>
      <c r="I35" s="85"/>
      <c r="J35" s="80"/>
      <c r="K35" s="81"/>
    </row>
    <row r="36" spans="1:22" ht="15" customHeight="1" x14ac:dyDescent="0.2">
      <c r="A36" s="341"/>
      <c r="B36" s="341"/>
      <c r="C36" s="341"/>
      <c r="D36" s="341"/>
      <c r="E36" s="344"/>
      <c r="F36" s="342"/>
      <c r="G36" s="343"/>
      <c r="H36" s="342"/>
      <c r="I36" s="343"/>
      <c r="J36" s="82">
        <f>SUM(F36:I36)</f>
        <v>0</v>
      </c>
    </row>
    <row r="37" spans="1:22" ht="15" customHeight="1" x14ac:dyDescent="0.2">
      <c r="A37" s="341"/>
      <c r="B37" s="341"/>
      <c r="C37" s="341"/>
      <c r="D37" s="341"/>
      <c r="E37" s="344"/>
      <c r="F37" s="300"/>
      <c r="G37" s="301"/>
      <c r="H37" s="300"/>
      <c r="I37" s="301"/>
      <c r="J37" s="82">
        <f>SUM(F37:I37)</f>
        <v>0</v>
      </c>
    </row>
    <row r="38" spans="1:22" ht="15" customHeight="1" x14ac:dyDescent="0.2">
      <c r="A38" s="341"/>
      <c r="B38" s="341"/>
      <c r="C38" s="341"/>
      <c r="D38" s="341"/>
      <c r="E38" s="344"/>
      <c r="F38" s="300"/>
      <c r="G38" s="301"/>
      <c r="H38" s="300"/>
      <c r="I38" s="301"/>
      <c r="J38" s="82">
        <f>SUM(F38:I38)</f>
        <v>0</v>
      </c>
    </row>
    <row r="39" spans="1:22" ht="15" customHeight="1" x14ac:dyDescent="0.2">
      <c r="A39" s="331"/>
      <c r="B39" s="331"/>
      <c r="C39" s="331"/>
      <c r="D39" s="331"/>
      <c r="E39" s="345"/>
      <c r="F39" s="332"/>
      <c r="G39" s="333"/>
      <c r="H39" s="332"/>
      <c r="I39" s="333"/>
      <c r="J39" s="82">
        <f>SUM(F39:I39)</f>
        <v>0</v>
      </c>
    </row>
    <row r="40" spans="1:22" ht="15" customHeight="1" x14ac:dyDescent="0.25">
      <c r="A40" s="241" t="s">
        <v>23</v>
      </c>
      <c r="B40" s="242"/>
      <c r="C40" s="242"/>
      <c r="D40" s="242"/>
      <c r="E40" s="243"/>
      <c r="F40" s="294">
        <f>SUM(F35:G39)</f>
        <v>0</v>
      </c>
      <c r="G40" s="334"/>
      <c r="H40" s="294">
        <f>SUM(H35:I39)</f>
        <v>0</v>
      </c>
      <c r="I40" s="334"/>
      <c r="J40" s="84">
        <f>SUM(F40:I40)</f>
        <v>0</v>
      </c>
      <c r="K40" s="114">
        <f>F40+H40</f>
        <v>0</v>
      </c>
    </row>
    <row r="41" spans="1:22" ht="15" customHeight="1" x14ac:dyDescent="0.25">
      <c r="A41" s="335" t="s">
        <v>59</v>
      </c>
      <c r="B41" s="336"/>
      <c r="C41" s="336"/>
      <c r="D41" s="336"/>
      <c r="E41" s="336"/>
      <c r="F41" s="336"/>
      <c r="G41" s="336"/>
      <c r="H41" s="336"/>
      <c r="I41" s="336"/>
      <c r="J41" s="337"/>
      <c r="K41"/>
      <c r="L41" s="87"/>
      <c r="M41" s="87"/>
      <c r="N41" s="88"/>
    </row>
    <row r="42" spans="1:22" ht="15" customHeight="1" x14ac:dyDescent="0.25">
      <c r="A42" s="302" t="s">
        <v>56</v>
      </c>
      <c r="B42" s="376"/>
      <c r="C42" s="314" t="s">
        <v>33</v>
      </c>
      <c r="D42" s="314"/>
      <c r="E42" s="314"/>
      <c r="F42" s="307"/>
      <c r="G42" s="308"/>
      <c r="H42" s="307"/>
      <c r="I42" s="308"/>
      <c r="J42" s="89">
        <f t="shared" ref="J42:J53" si="4">SUM(F42:I42)</f>
        <v>0</v>
      </c>
      <c r="K42" s="13"/>
      <c r="L42" s="90"/>
      <c r="M42" s="90"/>
      <c r="O42" s="91"/>
      <c r="P42" s="91"/>
      <c r="Q42" s="91"/>
      <c r="R42" s="91"/>
      <c r="S42" s="91"/>
      <c r="T42" s="91"/>
      <c r="U42" s="91"/>
      <c r="V42" s="91"/>
    </row>
    <row r="43" spans="1:22" ht="15" customHeight="1" x14ac:dyDescent="0.25">
      <c r="A43" s="309" t="s">
        <v>42</v>
      </c>
      <c r="B43" s="366"/>
      <c r="C43" s="314" t="s">
        <v>34</v>
      </c>
      <c r="D43" s="314"/>
      <c r="E43" s="314"/>
      <c r="F43" s="328"/>
      <c r="G43" s="329"/>
      <c r="H43" s="328"/>
      <c r="I43" s="329"/>
      <c r="J43" s="92">
        <f t="shared" si="4"/>
        <v>0</v>
      </c>
      <c r="K43" s="13"/>
      <c r="L43" s="90"/>
      <c r="M43" s="90"/>
      <c r="O43" s="91"/>
      <c r="P43" s="91"/>
      <c r="Q43" s="91"/>
      <c r="R43" s="91"/>
      <c r="S43" s="91"/>
      <c r="T43" s="91"/>
      <c r="U43" s="91"/>
      <c r="V43" s="91"/>
    </row>
    <row r="44" spans="1:22" ht="15" customHeight="1" x14ac:dyDescent="0.25">
      <c r="A44" s="309"/>
      <c r="B44" s="366"/>
      <c r="C44" s="319" t="s">
        <v>39</v>
      </c>
      <c r="D44" s="319"/>
      <c r="E44" s="319"/>
      <c r="F44" s="321">
        <f>SUM(F42:G43)</f>
        <v>0</v>
      </c>
      <c r="G44" s="322"/>
      <c r="H44" s="321">
        <f>SUM(H42:I43)</f>
        <v>0</v>
      </c>
      <c r="I44" s="322"/>
      <c r="J44" s="93">
        <f t="shared" si="4"/>
        <v>0</v>
      </c>
      <c r="K44" s="116">
        <f>J42+J43</f>
        <v>0</v>
      </c>
      <c r="L44" s="90"/>
      <c r="M44" s="90"/>
      <c r="O44" s="91"/>
      <c r="P44" s="91"/>
      <c r="Q44" s="91"/>
      <c r="R44" s="91"/>
      <c r="S44" s="91"/>
      <c r="T44" s="91"/>
      <c r="U44" s="91"/>
      <c r="V44" s="91"/>
    </row>
    <row r="45" spans="1:22" ht="15" customHeight="1" x14ac:dyDescent="0.25">
      <c r="A45" s="309"/>
      <c r="B45" s="366"/>
      <c r="C45" s="324" t="s">
        <v>43</v>
      </c>
      <c r="D45" s="324"/>
      <c r="E45" s="324"/>
      <c r="F45" s="326">
        <f>IF(F44&gt;25000,25000,F44)</f>
        <v>0</v>
      </c>
      <c r="G45" s="327"/>
      <c r="H45" s="326">
        <f>IF(F44+H44&lt;25000,H44,IF((25000-F44)&lt;0,0,25000-F44))</f>
        <v>0</v>
      </c>
      <c r="I45" s="327"/>
      <c r="J45" s="94">
        <f t="shared" si="4"/>
        <v>0</v>
      </c>
      <c r="K45" s="117"/>
      <c r="L45" s="95"/>
      <c r="M45" s="95"/>
      <c r="O45" s="91"/>
      <c r="P45" s="91"/>
      <c r="Q45" s="91"/>
      <c r="R45" s="91"/>
      <c r="S45" s="91"/>
      <c r="T45" s="91"/>
      <c r="U45" s="91"/>
      <c r="V45" s="91"/>
    </row>
    <row r="46" spans="1:22" ht="15" customHeight="1" x14ac:dyDescent="0.2">
      <c r="A46" s="374" t="s">
        <v>57</v>
      </c>
      <c r="B46" s="375"/>
      <c r="C46" s="305" t="s">
        <v>35</v>
      </c>
      <c r="D46" s="305"/>
      <c r="E46" s="306"/>
      <c r="F46" s="307"/>
      <c r="G46" s="308"/>
      <c r="H46" s="307"/>
      <c r="I46" s="308"/>
      <c r="J46" s="89">
        <f t="shared" si="4"/>
        <v>0</v>
      </c>
      <c r="K46" s="117"/>
      <c r="L46" s="90"/>
      <c r="M46" s="90"/>
      <c r="O46" s="96"/>
      <c r="P46" s="96"/>
      <c r="Q46" s="96"/>
      <c r="R46" s="96"/>
      <c r="S46" s="96"/>
      <c r="T46" s="96"/>
      <c r="U46" s="96"/>
      <c r="V46" s="96"/>
    </row>
    <row r="47" spans="1:22" ht="15" customHeight="1" x14ac:dyDescent="0.2">
      <c r="A47" s="309" t="s">
        <v>42</v>
      </c>
      <c r="B47" s="366"/>
      <c r="C47" s="314" t="s">
        <v>36</v>
      </c>
      <c r="D47" s="314"/>
      <c r="E47" s="315"/>
      <c r="F47" s="328"/>
      <c r="G47" s="329"/>
      <c r="H47" s="328"/>
      <c r="I47" s="329"/>
      <c r="J47" s="92">
        <f t="shared" si="4"/>
        <v>0</v>
      </c>
      <c r="K47" s="117"/>
      <c r="L47" s="90"/>
      <c r="M47" s="90"/>
      <c r="O47" s="96"/>
      <c r="P47" s="96"/>
      <c r="Q47" s="96"/>
      <c r="R47" s="96"/>
      <c r="S47" s="96"/>
      <c r="T47" s="96"/>
      <c r="U47" s="96"/>
      <c r="V47" s="96"/>
    </row>
    <row r="48" spans="1:22" ht="15" customHeight="1" x14ac:dyDescent="0.25">
      <c r="A48" s="309"/>
      <c r="B48" s="366"/>
      <c r="C48" s="319" t="s">
        <v>40</v>
      </c>
      <c r="D48" s="319"/>
      <c r="E48" s="320"/>
      <c r="F48" s="321">
        <f>SUM(F46:G47)</f>
        <v>0</v>
      </c>
      <c r="G48" s="322"/>
      <c r="H48" s="321">
        <f>SUM(H46:I47)</f>
        <v>0</v>
      </c>
      <c r="I48" s="322"/>
      <c r="J48" s="93">
        <f t="shared" si="4"/>
        <v>0</v>
      </c>
      <c r="K48" s="116">
        <f>J47+J46</f>
        <v>0</v>
      </c>
      <c r="L48" s="90"/>
      <c r="M48" s="90"/>
      <c r="O48" s="96"/>
      <c r="P48" s="96"/>
      <c r="Q48" s="96"/>
      <c r="R48" s="96"/>
      <c r="S48" s="96"/>
      <c r="T48" s="96"/>
      <c r="U48" s="96"/>
      <c r="V48" s="96"/>
    </row>
    <row r="49" spans="1:22" ht="15" customHeight="1" x14ac:dyDescent="0.2">
      <c r="A49" s="367"/>
      <c r="B49" s="368"/>
      <c r="C49" s="324" t="s">
        <v>43</v>
      </c>
      <c r="D49" s="324"/>
      <c r="E49" s="325"/>
      <c r="F49" s="326">
        <f>IF(F48&gt;25000,25000,F48)</f>
        <v>0</v>
      </c>
      <c r="G49" s="327"/>
      <c r="H49" s="326">
        <f>IF(F48+H48&lt;25000,H48,IF((25000-F48)&lt;0,0,25000-F48))</f>
        <v>0</v>
      </c>
      <c r="I49" s="327"/>
      <c r="J49" s="94">
        <f t="shared" si="4"/>
        <v>0</v>
      </c>
      <c r="K49" s="117"/>
      <c r="L49" s="95"/>
      <c r="M49" s="95"/>
      <c r="O49" s="96"/>
      <c r="P49" s="96"/>
      <c r="Q49" s="96"/>
      <c r="R49" s="96"/>
      <c r="S49" s="96"/>
      <c r="T49" s="96"/>
      <c r="U49" s="96"/>
      <c r="V49" s="96"/>
    </row>
    <row r="50" spans="1:22" ht="15" customHeight="1" x14ac:dyDescent="0.2">
      <c r="A50" s="374" t="s">
        <v>58</v>
      </c>
      <c r="B50" s="375"/>
      <c r="C50" s="305" t="s">
        <v>37</v>
      </c>
      <c r="D50" s="305"/>
      <c r="E50" s="306"/>
      <c r="F50" s="307"/>
      <c r="G50" s="308"/>
      <c r="H50" s="307"/>
      <c r="I50" s="308"/>
      <c r="J50" s="89">
        <f t="shared" si="4"/>
        <v>0</v>
      </c>
      <c r="K50" s="117"/>
      <c r="L50" s="90"/>
      <c r="M50" s="90"/>
    </row>
    <row r="51" spans="1:22" ht="15" customHeight="1" x14ac:dyDescent="0.2">
      <c r="A51" s="309" t="s">
        <v>42</v>
      </c>
      <c r="B51" s="366"/>
      <c r="C51" s="369" t="s">
        <v>38</v>
      </c>
      <c r="D51" s="369"/>
      <c r="E51" s="370"/>
      <c r="F51" s="328"/>
      <c r="G51" s="329"/>
      <c r="H51" s="328"/>
      <c r="I51" s="329"/>
      <c r="J51" s="92">
        <f t="shared" si="4"/>
        <v>0</v>
      </c>
      <c r="K51" s="117"/>
      <c r="L51" s="90"/>
      <c r="M51" s="90"/>
    </row>
    <row r="52" spans="1:22" ht="15" customHeight="1" x14ac:dyDescent="0.25">
      <c r="A52" s="309"/>
      <c r="B52" s="366"/>
      <c r="C52" s="371" t="s">
        <v>41</v>
      </c>
      <c r="D52" s="371"/>
      <c r="E52" s="371"/>
      <c r="F52" s="372">
        <f>SUM(F50:G51)</f>
        <v>0</v>
      </c>
      <c r="G52" s="373"/>
      <c r="H52" s="372">
        <f>SUM(H50:I51)</f>
        <v>0</v>
      </c>
      <c r="I52" s="373"/>
      <c r="J52" s="93">
        <f t="shared" si="4"/>
        <v>0</v>
      </c>
      <c r="K52" s="116">
        <f>J50+J51</f>
        <v>0</v>
      </c>
      <c r="L52" s="90"/>
      <c r="M52" s="90"/>
    </row>
    <row r="53" spans="1:22" ht="15" customHeight="1" x14ac:dyDescent="0.2">
      <c r="A53" s="367"/>
      <c r="B53" s="368"/>
      <c r="C53" s="324" t="s">
        <v>43</v>
      </c>
      <c r="D53" s="324"/>
      <c r="E53" s="324"/>
      <c r="F53" s="326">
        <f>IF(F52&gt;25000,25000,F52)</f>
        <v>0</v>
      </c>
      <c r="G53" s="327"/>
      <c r="H53" s="326">
        <f>IF(F52+H52&lt;25000,H52,IF((25000-F52)&lt;0,0,25000-F52))</f>
        <v>0</v>
      </c>
      <c r="I53" s="327"/>
      <c r="J53" s="94">
        <f t="shared" si="4"/>
        <v>0</v>
      </c>
      <c r="K53" s="13"/>
      <c r="L53" s="95"/>
      <c r="M53" s="95"/>
    </row>
    <row r="54" spans="1:22" ht="15" customHeight="1" x14ac:dyDescent="0.25">
      <c r="A54" s="277" t="s">
        <v>22</v>
      </c>
      <c r="B54" s="278"/>
      <c r="C54" s="278"/>
      <c r="D54" s="278"/>
      <c r="E54" s="278"/>
      <c r="F54" s="279">
        <f>F44+F48+F52</f>
        <v>0</v>
      </c>
      <c r="G54" s="365"/>
      <c r="H54" s="279">
        <f>H44+H48+H52</f>
        <v>0</v>
      </c>
      <c r="I54" s="365"/>
      <c r="J54" s="97">
        <f>J44+J48+J52</f>
        <v>0</v>
      </c>
      <c r="K54" s="62">
        <f>SUM(B54:I54)</f>
        <v>0</v>
      </c>
      <c r="L54" s="99"/>
      <c r="M54" s="98"/>
    </row>
    <row r="55" spans="1:22" ht="15" customHeight="1" x14ac:dyDescent="0.25">
      <c r="A55" s="241" t="s">
        <v>43</v>
      </c>
      <c r="B55" s="242"/>
      <c r="C55" s="242"/>
      <c r="D55" s="242"/>
      <c r="E55" s="242"/>
      <c r="F55" s="363">
        <f>F45+F49+F53</f>
        <v>0</v>
      </c>
      <c r="G55" s="364"/>
      <c r="H55" s="363">
        <f>H45+H49+H53</f>
        <v>0</v>
      </c>
      <c r="I55" s="364"/>
      <c r="J55" s="97">
        <f>SUM(F55:I55)</f>
        <v>0</v>
      </c>
      <c r="K55" s="62">
        <f>J45+J49+J53</f>
        <v>0</v>
      </c>
      <c r="L55" s="100"/>
      <c r="M55" s="100"/>
      <c r="N55" s="100"/>
      <c r="O55" s="100"/>
    </row>
    <row r="56" spans="1:22" ht="15" customHeight="1" x14ac:dyDescent="0.25">
      <c r="A56" s="295" t="s">
        <v>27</v>
      </c>
      <c r="B56" s="296"/>
      <c r="C56" s="296"/>
      <c r="D56" s="296"/>
      <c r="E56" s="296"/>
      <c r="F56" s="296"/>
      <c r="G56" s="296"/>
      <c r="H56" s="296"/>
      <c r="I56" s="296"/>
      <c r="J56" s="297"/>
      <c r="K56" s="101"/>
    </row>
    <row r="57" spans="1:22" ht="15" customHeight="1" x14ac:dyDescent="0.2">
      <c r="A57" s="298"/>
      <c r="B57" s="299"/>
      <c r="C57" s="299"/>
      <c r="D57" s="299"/>
      <c r="E57" s="299"/>
      <c r="F57" s="300"/>
      <c r="G57" s="301"/>
      <c r="H57" s="300"/>
      <c r="I57" s="301"/>
      <c r="J57" s="102">
        <f>SUM(F57:I57)</f>
        <v>0</v>
      </c>
    </row>
    <row r="58" spans="1:22" ht="15" customHeight="1" x14ac:dyDescent="0.2">
      <c r="A58" s="281"/>
      <c r="B58" s="282"/>
      <c r="C58" s="282"/>
      <c r="D58" s="282"/>
      <c r="E58" s="282"/>
      <c r="F58" s="283"/>
      <c r="G58" s="284"/>
      <c r="H58" s="283"/>
      <c r="I58" s="284"/>
      <c r="J58" s="102">
        <f>SUM(F58:I58)</f>
        <v>0</v>
      </c>
    </row>
    <row r="59" spans="1:22" ht="15" customHeight="1" thickBot="1" x14ac:dyDescent="0.3">
      <c r="A59" s="285" t="s">
        <v>28</v>
      </c>
      <c r="B59" s="286"/>
      <c r="C59" s="286"/>
      <c r="D59" s="286"/>
      <c r="E59" s="286"/>
      <c r="F59" s="287">
        <f>SUM(F57:G58)</f>
        <v>0</v>
      </c>
      <c r="G59" s="288"/>
      <c r="H59" s="287">
        <f>SUM(H57:I58)</f>
        <v>0</v>
      </c>
      <c r="I59" s="288"/>
      <c r="J59" s="103">
        <f>SUM(J57:J58)</f>
        <v>0</v>
      </c>
      <c r="K59" s="114">
        <f>SUM(F59:I59)</f>
        <v>0</v>
      </c>
    </row>
    <row r="60" spans="1:22" ht="15" customHeight="1" thickBot="1" x14ac:dyDescent="0.3">
      <c r="A60" s="289" t="s">
        <v>10</v>
      </c>
      <c r="B60" s="290"/>
      <c r="C60" s="290"/>
      <c r="D60" s="290"/>
      <c r="E60" s="290"/>
      <c r="F60" s="291">
        <f>F18+F25+F29+F34+F40+F59+F54</f>
        <v>0</v>
      </c>
      <c r="G60" s="292"/>
      <c r="H60" s="291">
        <f>H18+H25+H29+H34+H40+H59+H54</f>
        <v>0</v>
      </c>
      <c r="I60" s="292"/>
      <c r="J60" s="104">
        <f>F60+H60</f>
        <v>0</v>
      </c>
      <c r="K60" s="114">
        <f>J59+J40+J34+J29+J25+J18+J54</f>
        <v>0</v>
      </c>
    </row>
    <row r="61" spans="1:22" ht="15" customHeight="1" x14ac:dyDescent="0.25">
      <c r="A61" s="105"/>
      <c r="B61" s="359" t="s">
        <v>74</v>
      </c>
      <c r="C61" s="359"/>
      <c r="D61" s="359"/>
      <c r="E61" s="360"/>
      <c r="F61" s="361">
        <f>F60-F47-F43-F51</f>
        <v>0</v>
      </c>
      <c r="G61" s="362"/>
      <c r="H61" s="361">
        <f>H60-H47-H43-H51</f>
        <v>0</v>
      </c>
      <c r="I61" s="362"/>
      <c r="J61" s="106">
        <f>J60-J43-J47-J51</f>
        <v>0</v>
      </c>
      <c r="K61" s="77">
        <f>SUM(F61:I61)</f>
        <v>0</v>
      </c>
    </row>
    <row r="62" spans="1:22" ht="15" customHeight="1" x14ac:dyDescent="0.25">
      <c r="A62" s="273" t="s">
        <v>75</v>
      </c>
      <c r="B62" s="274"/>
      <c r="C62" s="274"/>
      <c r="D62" s="274"/>
      <c r="E62" s="274"/>
      <c r="F62" s="275">
        <f>F59+F55+F40+F34+F25+F18</f>
        <v>0</v>
      </c>
      <c r="G62" s="276"/>
      <c r="H62" s="275">
        <f>H59+H55+H40+H34+H25+H18</f>
        <v>0</v>
      </c>
      <c r="I62" s="276"/>
      <c r="J62" s="107">
        <f>J59+J55+J40+J34+J25+J18</f>
        <v>0</v>
      </c>
      <c r="K62" s="77">
        <f>SUM(F62:I62)</f>
        <v>0</v>
      </c>
    </row>
    <row r="63" spans="1:22" ht="15" customHeight="1" x14ac:dyDescent="0.25">
      <c r="A63" s="277" t="s">
        <v>25</v>
      </c>
      <c r="B63" s="278"/>
      <c r="C63" s="278"/>
      <c r="D63" s="278"/>
      <c r="E63" s="108">
        <v>0.48499999999999999</v>
      </c>
      <c r="F63" s="279">
        <f>F62*E63</f>
        <v>0</v>
      </c>
      <c r="G63" s="280"/>
      <c r="H63" s="357">
        <f>H62*E63</f>
        <v>0</v>
      </c>
      <c r="I63" s="358"/>
      <c r="J63" s="97">
        <f>J62*E63</f>
        <v>0</v>
      </c>
      <c r="K63" s="77">
        <f>SUM(F63:I63)</f>
        <v>0</v>
      </c>
    </row>
    <row r="64" spans="1:22" ht="15" customHeight="1" thickBot="1" x14ac:dyDescent="0.3">
      <c r="A64" s="265" t="s">
        <v>31</v>
      </c>
      <c r="B64" s="266"/>
      <c r="C64" s="266"/>
      <c r="D64" s="266"/>
      <c r="E64" s="266"/>
      <c r="F64" s="267">
        <f>F60+F63</f>
        <v>0</v>
      </c>
      <c r="G64" s="268"/>
      <c r="H64" s="267">
        <f>H60+H63</f>
        <v>0</v>
      </c>
      <c r="I64" s="356"/>
      <c r="J64" s="109">
        <f>SUM(F64:I64)</f>
        <v>0</v>
      </c>
      <c r="K64" s="114">
        <f>J60+J63</f>
        <v>0</v>
      </c>
    </row>
    <row r="65" spans="1:8" ht="15.75" customHeight="1" thickTop="1" x14ac:dyDescent="0.2">
      <c r="A65" s="73"/>
    </row>
    <row r="66" spans="1:8" ht="14.25" x14ac:dyDescent="0.2">
      <c r="A66" s="165" t="s">
        <v>45</v>
      </c>
      <c r="B66" s="165"/>
      <c r="C66" s="165"/>
      <c r="D66" s="165"/>
      <c r="E66" s="165"/>
      <c r="F66" s="165"/>
      <c r="G66" s="165"/>
      <c r="H66" s="110"/>
    </row>
    <row r="68" spans="1:8" ht="15" x14ac:dyDescent="0.25">
      <c r="A68" s="166" t="s">
        <v>48</v>
      </c>
      <c r="B68" s="166"/>
      <c r="C68" s="166"/>
      <c r="D68" s="166"/>
      <c r="E68" s="166"/>
      <c r="F68" s="166"/>
      <c r="G68" s="166"/>
      <c r="H68" s="111"/>
    </row>
    <row r="69" spans="1:8" ht="14.25" customHeight="1" x14ac:dyDescent="0.2">
      <c r="A69" s="167" t="s">
        <v>79</v>
      </c>
      <c r="B69" s="167"/>
      <c r="C69" s="167"/>
      <c r="D69" s="167"/>
      <c r="E69" s="167"/>
      <c r="F69" s="167"/>
      <c r="G69" s="167"/>
      <c r="H69" s="167"/>
    </row>
    <row r="70" spans="1:8" ht="14.25" x14ac:dyDescent="0.2">
      <c r="A70" s="111"/>
      <c r="B70" s="111"/>
      <c r="C70" s="111"/>
      <c r="D70" s="111"/>
      <c r="E70" s="111"/>
      <c r="F70" s="111"/>
      <c r="G70" s="111"/>
      <c r="H70" s="111"/>
    </row>
    <row r="71" spans="1:8" ht="12.75" customHeight="1" x14ac:dyDescent="0.2">
      <c r="A71" s="251" t="s">
        <v>49</v>
      </c>
      <c r="B71" s="251"/>
      <c r="C71" s="251"/>
      <c r="D71" s="251"/>
      <c r="E71" s="251"/>
      <c r="F71" s="251"/>
      <c r="G71" s="251"/>
      <c r="H71" s="251"/>
    </row>
    <row r="72" spans="1:8" ht="12.75" customHeight="1" x14ac:dyDescent="0.2">
      <c r="A72" s="251"/>
      <c r="B72" s="251"/>
      <c r="C72" s="251"/>
      <c r="D72" s="251"/>
      <c r="E72" s="251"/>
      <c r="F72" s="251"/>
      <c r="G72" s="251"/>
      <c r="H72" s="251"/>
    </row>
    <row r="73" spans="1:8" ht="12.75" customHeight="1" x14ac:dyDescent="0.2">
      <c r="A73" s="251"/>
      <c r="B73" s="251"/>
      <c r="C73" s="251"/>
      <c r="D73" s="251"/>
      <c r="E73" s="251"/>
      <c r="F73" s="251"/>
      <c r="G73" s="251"/>
      <c r="H73" s="251"/>
    </row>
    <row r="74" spans="1:8" ht="12.75" customHeight="1" x14ac:dyDescent="0.2">
      <c r="A74" s="251"/>
      <c r="B74" s="251"/>
      <c r="C74" s="251"/>
      <c r="D74" s="251"/>
      <c r="E74" s="251"/>
      <c r="F74" s="251"/>
      <c r="G74" s="251"/>
      <c r="H74" s="251"/>
    </row>
    <row r="75" spans="1:8" ht="15" x14ac:dyDescent="0.25">
      <c r="A75"/>
      <c r="B75" s="112"/>
      <c r="C75" s="112"/>
      <c r="D75" s="112"/>
      <c r="E75" s="112"/>
      <c r="F75" s="112"/>
      <c r="G75" s="112"/>
      <c r="H75" s="112"/>
    </row>
    <row r="76" spans="1:8" x14ac:dyDescent="0.2">
      <c r="A76"/>
      <c r="B76"/>
      <c r="C76"/>
      <c r="D76"/>
      <c r="E76"/>
      <c r="F76"/>
      <c r="G76"/>
      <c r="H76"/>
    </row>
    <row r="77" spans="1:8" ht="15" x14ac:dyDescent="0.25">
      <c r="A77" s="112" t="s">
        <v>80</v>
      </c>
      <c r="B77"/>
      <c r="C77"/>
      <c r="D77"/>
      <c r="E77"/>
      <c r="F77"/>
      <c r="G77"/>
      <c r="H77"/>
    </row>
  </sheetData>
  <mergeCells count="159">
    <mergeCell ref="A8:E8"/>
    <mergeCell ref="F8:G8"/>
    <mergeCell ref="H8:I8"/>
    <mergeCell ref="J8:J9"/>
    <mergeCell ref="A9:I9"/>
    <mergeCell ref="A1:J1"/>
    <mergeCell ref="B2:H2"/>
    <mergeCell ref="I2:J5"/>
    <mergeCell ref="B3:H3"/>
    <mergeCell ref="B4:H4"/>
    <mergeCell ref="A7:J7"/>
    <mergeCell ref="D5:G5"/>
    <mergeCell ref="A16:C16"/>
    <mergeCell ref="A17:E17"/>
    <mergeCell ref="A18:E18"/>
    <mergeCell ref="F18:G18"/>
    <mergeCell ref="H18:I18"/>
    <mergeCell ref="A10:C10"/>
    <mergeCell ref="A11:C11"/>
    <mergeCell ref="A12:C12"/>
    <mergeCell ref="A13:C13"/>
    <mergeCell ref="A14:C14"/>
    <mergeCell ref="A15:C15"/>
    <mergeCell ref="A22:E22"/>
    <mergeCell ref="F22:G22"/>
    <mergeCell ref="H22:I22"/>
    <mergeCell ref="A23:E23"/>
    <mergeCell ref="F23:G23"/>
    <mergeCell ref="H23:I23"/>
    <mergeCell ref="A19:G19"/>
    <mergeCell ref="A20:E20"/>
    <mergeCell ref="F20:G20"/>
    <mergeCell ref="H20:I20"/>
    <mergeCell ref="A21:E21"/>
    <mergeCell ref="F21:G21"/>
    <mergeCell ref="H21:I21"/>
    <mergeCell ref="A26:G26"/>
    <mergeCell ref="A27:E27"/>
    <mergeCell ref="F27:G27"/>
    <mergeCell ref="H27:I27"/>
    <mergeCell ref="A28:E28"/>
    <mergeCell ref="F28:G28"/>
    <mergeCell ref="H28:I28"/>
    <mergeCell ref="A24:E24"/>
    <mergeCell ref="F24:G24"/>
    <mergeCell ref="H24:I24"/>
    <mergeCell ref="A25:E25"/>
    <mergeCell ref="F25:G25"/>
    <mergeCell ref="H25:I25"/>
    <mergeCell ref="A32:E32"/>
    <mergeCell ref="F32:G32"/>
    <mergeCell ref="H32:I32"/>
    <mergeCell ref="A33:E33"/>
    <mergeCell ref="F33:G33"/>
    <mergeCell ref="H33:I33"/>
    <mergeCell ref="A29:E29"/>
    <mergeCell ref="F29:G29"/>
    <mergeCell ref="H29:I29"/>
    <mergeCell ref="A30:G30"/>
    <mergeCell ref="A31:E31"/>
    <mergeCell ref="F31:G31"/>
    <mergeCell ref="H31:I31"/>
    <mergeCell ref="A37:E37"/>
    <mergeCell ref="F37:G37"/>
    <mergeCell ref="H37:I37"/>
    <mergeCell ref="A38:E38"/>
    <mergeCell ref="F38:G38"/>
    <mergeCell ref="H38:I38"/>
    <mergeCell ref="A34:E34"/>
    <mergeCell ref="F34:G34"/>
    <mergeCell ref="H34:I34"/>
    <mergeCell ref="A35:G35"/>
    <mergeCell ref="A36:E36"/>
    <mergeCell ref="F36:G36"/>
    <mergeCell ref="H36:I36"/>
    <mergeCell ref="A41:J41"/>
    <mergeCell ref="A42:B42"/>
    <mergeCell ref="C42:E42"/>
    <mergeCell ref="F42:G42"/>
    <mergeCell ref="H42:I42"/>
    <mergeCell ref="A39:E39"/>
    <mergeCell ref="F39:G39"/>
    <mergeCell ref="H39:I39"/>
    <mergeCell ref="A40:E40"/>
    <mergeCell ref="F40:G40"/>
    <mergeCell ref="H40:I40"/>
    <mergeCell ref="F45:G45"/>
    <mergeCell ref="H45:I45"/>
    <mergeCell ref="A46:B46"/>
    <mergeCell ref="C46:E46"/>
    <mergeCell ref="F46:G46"/>
    <mergeCell ref="H46:I46"/>
    <mergeCell ref="A43:B45"/>
    <mergeCell ref="C43:E43"/>
    <mergeCell ref="F43:G43"/>
    <mergeCell ref="H43:I43"/>
    <mergeCell ref="C44:E44"/>
    <mergeCell ref="F44:G44"/>
    <mergeCell ref="H44:I44"/>
    <mergeCell ref="C45:E45"/>
    <mergeCell ref="F49:G49"/>
    <mergeCell ref="H49:I49"/>
    <mergeCell ref="A50:B50"/>
    <mergeCell ref="C50:E50"/>
    <mergeCell ref="F50:G50"/>
    <mergeCell ref="H50:I50"/>
    <mergeCell ref="A47:B49"/>
    <mergeCell ref="C47:E47"/>
    <mergeCell ref="F47:G47"/>
    <mergeCell ref="H47:I47"/>
    <mergeCell ref="C48:E48"/>
    <mergeCell ref="F48:G48"/>
    <mergeCell ref="H48:I48"/>
    <mergeCell ref="C49:E49"/>
    <mergeCell ref="A55:E55"/>
    <mergeCell ref="F55:G55"/>
    <mergeCell ref="H55:I55"/>
    <mergeCell ref="A56:J56"/>
    <mergeCell ref="A57:E57"/>
    <mergeCell ref="F57:G57"/>
    <mergeCell ref="H57:I57"/>
    <mergeCell ref="F53:G53"/>
    <mergeCell ref="H53:I53"/>
    <mergeCell ref="A54:E54"/>
    <mergeCell ref="F54:G54"/>
    <mergeCell ref="H54:I54"/>
    <mergeCell ref="A51:B53"/>
    <mergeCell ref="C51:E51"/>
    <mergeCell ref="F51:G51"/>
    <mergeCell ref="H51:I51"/>
    <mergeCell ref="C52:E52"/>
    <mergeCell ref="F52:G52"/>
    <mergeCell ref="H52:I52"/>
    <mergeCell ref="C53:E53"/>
    <mergeCell ref="A60:E60"/>
    <mergeCell ref="F60:G60"/>
    <mergeCell ref="H60:I60"/>
    <mergeCell ref="B61:E61"/>
    <mergeCell ref="F61:G61"/>
    <mergeCell ref="H61:I61"/>
    <mergeCell ref="A58:E58"/>
    <mergeCell ref="F58:G58"/>
    <mergeCell ref="H58:I58"/>
    <mergeCell ref="A59:E59"/>
    <mergeCell ref="F59:G59"/>
    <mergeCell ref="H59:I59"/>
    <mergeCell ref="A71:H74"/>
    <mergeCell ref="A69:H69"/>
    <mergeCell ref="A64:E64"/>
    <mergeCell ref="F64:G64"/>
    <mergeCell ref="H64:I64"/>
    <mergeCell ref="A66:G66"/>
    <mergeCell ref="A68:G68"/>
    <mergeCell ref="A62:E62"/>
    <mergeCell ref="F62:G62"/>
    <mergeCell ref="H62:I62"/>
    <mergeCell ref="A63:D63"/>
    <mergeCell ref="F63:G63"/>
    <mergeCell ref="H63:I63"/>
  </mergeCells>
  <printOptions horizontalCentered="1"/>
  <pageMargins left="0" right="0" top="0" bottom="0" header="0.3" footer="0.3"/>
  <pageSetup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X77"/>
  <sheetViews>
    <sheetView showWhiteSpace="0" zoomScaleNormal="100" workbookViewId="0">
      <selection activeCell="K15" sqref="K15"/>
    </sheetView>
  </sheetViews>
  <sheetFormatPr defaultColWidth="8.85546875" defaultRowHeight="12.75" x14ac:dyDescent="0.2"/>
  <cols>
    <col min="1" max="1" width="15.42578125" style="66" customWidth="1"/>
    <col min="2" max="2" width="12.42578125" style="66" customWidth="1"/>
    <col min="3" max="3" width="12.140625" style="66" customWidth="1"/>
    <col min="4" max="4" width="8.5703125" style="66" customWidth="1"/>
    <col min="5" max="5" width="15.140625" style="66" customWidth="1"/>
    <col min="6" max="11" width="14.42578125" style="66" customWidth="1"/>
    <col min="12" max="12" width="14.85546875" style="66" customWidth="1"/>
    <col min="13" max="13" width="15.140625" style="66" customWidth="1"/>
    <col min="14" max="16384" width="8.85546875" style="66"/>
  </cols>
  <sheetData>
    <row r="1" spans="1:13" ht="15.75" x14ac:dyDescent="0.25">
      <c r="A1" s="351" t="s">
        <v>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3" ht="15" x14ac:dyDescent="0.25">
      <c r="A2" s="67" t="s">
        <v>3</v>
      </c>
      <c r="B2" s="384"/>
      <c r="C2" s="384"/>
      <c r="D2" s="384"/>
      <c r="E2" s="384"/>
      <c r="F2" s="384"/>
      <c r="G2" s="384"/>
      <c r="H2" s="384"/>
      <c r="I2" s="384"/>
      <c r="J2" s="384"/>
      <c r="K2" s="385"/>
      <c r="L2" s="385"/>
    </row>
    <row r="3" spans="1:13" ht="15" x14ac:dyDescent="0.25">
      <c r="A3" s="67" t="s">
        <v>76</v>
      </c>
      <c r="B3" s="384"/>
      <c r="C3" s="384"/>
      <c r="D3" s="384"/>
      <c r="E3" s="384"/>
      <c r="F3" s="384"/>
      <c r="G3" s="384"/>
      <c r="H3" s="384"/>
      <c r="I3" s="384"/>
      <c r="J3" s="384"/>
      <c r="K3" s="385"/>
      <c r="L3" s="385"/>
    </row>
    <row r="4" spans="1:13" ht="15" x14ac:dyDescent="0.25">
      <c r="A4" s="68" t="s">
        <v>4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  <c r="L4" s="385"/>
    </row>
    <row r="5" spans="1:13" ht="15" x14ac:dyDescent="0.25">
      <c r="A5" s="69"/>
      <c r="B5" s="69"/>
      <c r="C5" s="68" t="s">
        <v>5</v>
      </c>
      <c r="D5" s="390"/>
      <c r="E5" s="390"/>
      <c r="F5" s="390"/>
      <c r="G5" s="390"/>
      <c r="H5" s="68"/>
      <c r="I5" s="131"/>
      <c r="J5" s="131"/>
      <c r="K5" s="385"/>
      <c r="L5" s="385"/>
    </row>
    <row r="6" spans="1:13" ht="15" x14ac:dyDescent="0.25">
      <c r="A6" s="69"/>
      <c r="B6" s="69"/>
      <c r="C6" s="68" t="s">
        <v>98</v>
      </c>
      <c r="D6" s="151"/>
      <c r="E6" s="151"/>
      <c r="F6" s="151"/>
      <c r="G6" s="151"/>
      <c r="H6" s="68"/>
      <c r="I6" s="131"/>
      <c r="J6" s="131"/>
      <c r="K6" s="134"/>
      <c r="L6" s="134"/>
    </row>
    <row r="7" spans="1:13" s="70" customFormat="1" ht="14.25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3" ht="15" x14ac:dyDescent="0.2">
      <c r="A8" s="380"/>
      <c r="B8" s="380"/>
      <c r="C8" s="380"/>
      <c r="D8" s="380"/>
      <c r="E8" s="381"/>
      <c r="F8" s="382" t="s">
        <v>11</v>
      </c>
      <c r="G8" s="383"/>
      <c r="H8" s="382" t="s">
        <v>44</v>
      </c>
      <c r="I8" s="383"/>
      <c r="J8" s="388" t="s">
        <v>15</v>
      </c>
      <c r="K8" s="389"/>
      <c r="L8" s="214" t="s">
        <v>14</v>
      </c>
    </row>
    <row r="9" spans="1:13" ht="44.25" customHeight="1" x14ac:dyDescent="0.2">
      <c r="A9" s="216" t="s">
        <v>47</v>
      </c>
      <c r="B9" s="217"/>
      <c r="C9" s="217"/>
      <c r="D9" s="217"/>
      <c r="E9" s="217"/>
      <c r="F9" s="217"/>
      <c r="G9" s="217"/>
      <c r="H9" s="217"/>
      <c r="I9" s="217"/>
      <c r="J9" s="64"/>
      <c r="K9" s="65"/>
      <c r="L9" s="215"/>
    </row>
    <row r="10" spans="1:13" ht="25.5" x14ac:dyDescent="0.2">
      <c r="A10" s="228" t="s">
        <v>0</v>
      </c>
      <c r="B10" s="229"/>
      <c r="C10" s="230"/>
      <c r="D10" s="32" t="s">
        <v>2</v>
      </c>
      <c r="E10" s="32" t="s">
        <v>26</v>
      </c>
      <c r="F10" s="71" t="s">
        <v>1</v>
      </c>
      <c r="G10" s="34" t="s">
        <v>129</v>
      </c>
      <c r="H10" s="71" t="s">
        <v>1</v>
      </c>
      <c r="I10" s="34" t="s">
        <v>128</v>
      </c>
      <c r="J10" s="71" t="s">
        <v>1</v>
      </c>
      <c r="K10" s="34" t="s">
        <v>130</v>
      </c>
      <c r="L10" s="21"/>
    </row>
    <row r="11" spans="1:13" ht="15" customHeight="1" x14ac:dyDescent="0.2">
      <c r="A11" s="377"/>
      <c r="B11" s="378"/>
      <c r="C11" s="379"/>
      <c r="D11" s="42"/>
      <c r="E11" s="43"/>
      <c r="F11" s="44">
        <f t="shared" ref="F11:F16" si="0">IF(E11&gt;225699.99,(225700*D11),D11*E11)</f>
        <v>0</v>
      </c>
      <c r="G11" s="45">
        <f>F11*0.47</f>
        <v>0</v>
      </c>
      <c r="H11" s="44">
        <f t="shared" ref="H11:H16" si="1">IF(E11&gt;225699.99,F11,IF(E11*1.03&gt;225699.99,(225700*D11),F11*1.03))</f>
        <v>0</v>
      </c>
      <c r="I11" s="45">
        <f>H11*0.549</f>
        <v>0</v>
      </c>
      <c r="J11" s="44">
        <f t="shared" ref="J11:J16" si="2">IF(E11&gt;225699.99,F11,IF((E11*1.03*1.03)&gt;225699.99,(225700*D11),H11*1.03))</f>
        <v>0</v>
      </c>
      <c r="K11" s="72">
        <f>J11*0.559</f>
        <v>0</v>
      </c>
      <c r="L11" s="24">
        <f>SUM(F11:K11)</f>
        <v>0</v>
      </c>
      <c r="M11" s="73"/>
    </row>
    <row r="12" spans="1:13" ht="15" customHeight="1" x14ac:dyDescent="0.2">
      <c r="A12" s="225"/>
      <c r="B12" s="226"/>
      <c r="C12" s="227"/>
      <c r="D12" s="46"/>
      <c r="E12" s="35"/>
      <c r="F12" s="22">
        <f t="shared" si="0"/>
        <v>0</v>
      </c>
      <c r="G12" s="23">
        <f>F12*0.47</f>
        <v>0</v>
      </c>
      <c r="H12" s="22">
        <f t="shared" si="1"/>
        <v>0</v>
      </c>
      <c r="I12" s="23">
        <f>H12*0.549</f>
        <v>0</v>
      </c>
      <c r="J12" s="22">
        <f t="shared" si="2"/>
        <v>0</v>
      </c>
      <c r="K12" s="74">
        <f>J12*0.559</f>
        <v>0</v>
      </c>
      <c r="L12" s="24">
        <f t="shared" ref="L12:L16" si="3">SUM(F12:K12)</f>
        <v>0</v>
      </c>
    </row>
    <row r="13" spans="1:13" ht="15" customHeight="1" x14ac:dyDescent="0.2">
      <c r="A13" s="225"/>
      <c r="B13" s="226"/>
      <c r="C13" s="227"/>
      <c r="D13" s="46"/>
      <c r="E13" s="47"/>
      <c r="F13" s="22">
        <f t="shared" si="0"/>
        <v>0</v>
      </c>
      <c r="G13" s="23">
        <f>F13*0.47</f>
        <v>0</v>
      </c>
      <c r="H13" s="22">
        <f t="shared" si="1"/>
        <v>0</v>
      </c>
      <c r="I13" s="23">
        <f>H13*0.549</f>
        <v>0</v>
      </c>
      <c r="J13" s="22">
        <f t="shared" si="2"/>
        <v>0</v>
      </c>
      <c r="K13" s="74">
        <f>J13*0.559</f>
        <v>0</v>
      </c>
      <c r="L13" s="24">
        <f t="shared" si="3"/>
        <v>0</v>
      </c>
    </row>
    <row r="14" spans="1:13" ht="15" customHeight="1" x14ac:dyDescent="0.2">
      <c r="A14" s="225"/>
      <c r="B14" s="226"/>
      <c r="C14" s="227"/>
      <c r="D14" s="46"/>
      <c r="E14" s="47"/>
      <c r="F14" s="22">
        <f t="shared" si="0"/>
        <v>0</v>
      </c>
      <c r="G14" s="23">
        <f>F14*0.47</f>
        <v>0</v>
      </c>
      <c r="H14" s="22">
        <f t="shared" si="1"/>
        <v>0</v>
      </c>
      <c r="I14" s="23">
        <f>H14*0.549</f>
        <v>0</v>
      </c>
      <c r="J14" s="22">
        <f t="shared" si="2"/>
        <v>0</v>
      </c>
      <c r="K14" s="74">
        <f>J14*0.559</f>
        <v>0</v>
      </c>
      <c r="L14" s="24">
        <f t="shared" si="3"/>
        <v>0</v>
      </c>
    </row>
    <row r="15" spans="1:13" s="70" customFormat="1" ht="15" customHeight="1" x14ac:dyDescent="0.2">
      <c r="A15" s="248" t="s">
        <v>70</v>
      </c>
      <c r="B15" s="249"/>
      <c r="C15" s="250"/>
      <c r="D15" s="46"/>
      <c r="E15" s="47"/>
      <c r="F15" s="22">
        <f t="shared" si="0"/>
        <v>0</v>
      </c>
      <c r="G15" s="23">
        <f>F15*0.47</f>
        <v>0</v>
      </c>
      <c r="H15" s="22">
        <f t="shared" si="1"/>
        <v>0</v>
      </c>
      <c r="I15" s="23">
        <f>H15*0.549</f>
        <v>0</v>
      </c>
      <c r="J15" s="22">
        <f t="shared" si="2"/>
        <v>0</v>
      </c>
      <c r="K15" s="74">
        <f>J15*0.559</f>
        <v>0</v>
      </c>
      <c r="L15" s="24">
        <f t="shared" si="3"/>
        <v>0</v>
      </c>
    </row>
    <row r="16" spans="1:13" ht="15" customHeight="1" x14ac:dyDescent="0.2">
      <c r="A16" s="238" t="s">
        <v>69</v>
      </c>
      <c r="B16" s="239"/>
      <c r="C16" s="240"/>
      <c r="D16" s="55"/>
      <c r="E16" s="36"/>
      <c r="F16" s="22">
        <f t="shared" si="0"/>
        <v>0</v>
      </c>
      <c r="G16" s="25">
        <f>IF(F16&gt;0,520,0)</f>
        <v>0</v>
      </c>
      <c r="H16" s="22">
        <f t="shared" si="1"/>
        <v>0</v>
      </c>
      <c r="I16" s="25">
        <f>IF(F16&gt;0,530,0)</f>
        <v>0</v>
      </c>
      <c r="J16" s="129">
        <f t="shared" si="2"/>
        <v>0</v>
      </c>
      <c r="K16" s="130">
        <f>IF(H16&gt;0,540,0)</f>
        <v>0</v>
      </c>
      <c r="L16" s="24">
        <f t="shared" si="3"/>
        <v>0</v>
      </c>
    </row>
    <row r="17" spans="1:14" ht="15" customHeight="1" x14ac:dyDescent="0.25">
      <c r="A17" s="241" t="s">
        <v>7</v>
      </c>
      <c r="B17" s="242"/>
      <c r="C17" s="242"/>
      <c r="D17" s="242"/>
      <c r="E17" s="243"/>
      <c r="F17" s="5">
        <f t="shared" ref="F17:K17" si="4">SUM(F11:F16)</f>
        <v>0</v>
      </c>
      <c r="G17" s="10">
        <f t="shared" si="4"/>
        <v>0</v>
      </c>
      <c r="H17" s="5">
        <f t="shared" si="4"/>
        <v>0</v>
      </c>
      <c r="I17" s="10">
        <f t="shared" si="4"/>
        <v>0</v>
      </c>
      <c r="J17" s="5">
        <f t="shared" si="4"/>
        <v>0</v>
      </c>
      <c r="K17" s="10">
        <f t="shared" si="4"/>
        <v>0</v>
      </c>
      <c r="L17" s="6"/>
    </row>
    <row r="18" spans="1:14" ht="15" customHeight="1" x14ac:dyDescent="0.25">
      <c r="A18" s="244" t="s">
        <v>50</v>
      </c>
      <c r="B18" s="245"/>
      <c r="C18" s="245"/>
      <c r="D18" s="245"/>
      <c r="E18" s="246"/>
      <c r="F18" s="247">
        <f>F17+G17</f>
        <v>0</v>
      </c>
      <c r="G18" s="246"/>
      <c r="H18" s="247">
        <f>H17+I17</f>
        <v>0</v>
      </c>
      <c r="I18" s="246"/>
      <c r="J18" s="247">
        <f>J17+K17</f>
        <v>0</v>
      </c>
      <c r="K18" s="246"/>
      <c r="L18" s="19">
        <f>SUM(L11:L16)</f>
        <v>0</v>
      </c>
      <c r="M18" s="113">
        <f>F18+H18+J18</f>
        <v>0</v>
      </c>
      <c r="N18" s="75"/>
    </row>
    <row r="19" spans="1:14" ht="15" customHeight="1" x14ac:dyDescent="0.25">
      <c r="A19" s="349" t="s">
        <v>24</v>
      </c>
      <c r="B19" s="350"/>
      <c r="C19" s="350"/>
      <c r="D19" s="350"/>
      <c r="E19" s="350"/>
      <c r="F19" s="350"/>
      <c r="G19" s="350"/>
      <c r="H19" s="76"/>
      <c r="I19" s="76"/>
      <c r="J19" s="76"/>
      <c r="K19" s="76"/>
      <c r="L19" s="12"/>
    </row>
    <row r="20" spans="1:14" ht="15" customHeight="1" x14ac:dyDescent="0.2">
      <c r="A20" s="298"/>
      <c r="B20" s="299"/>
      <c r="C20" s="299"/>
      <c r="D20" s="299"/>
      <c r="E20" s="299"/>
      <c r="F20" s="300"/>
      <c r="G20" s="301"/>
      <c r="H20" s="300"/>
      <c r="I20" s="301"/>
      <c r="J20" s="300"/>
      <c r="K20" s="301"/>
      <c r="L20" s="26">
        <f>SUM(F20:K20)</f>
        <v>0</v>
      </c>
    </row>
    <row r="21" spans="1:14" ht="15" customHeight="1" x14ac:dyDescent="0.2">
      <c r="A21" s="340"/>
      <c r="B21" s="341"/>
      <c r="C21" s="341"/>
      <c r="D21" s="341"/>
      <c r="E21" s="344"/>
      <c r="F21" s="342"/>
      <c r="G21" s="343"/>
      <c r="H21" s="234"/>
      <c r="I21" s="235"/>
      <c r="J21" s="342"/>
      <c r="K21" s="343"/>
      <c r="L21" s="26">
        <f t="shared" ref="L21:L24" si="5">SUM(F21:K21)</f>
        <v>0</v>
      </c>
    </row>
    <row r="22" spans="1:14" ht="15" customHeight="1" x14ac:dyDescent="0.2">
      <c r="A22" s="340"/>
      <c r="B22" s="341"/>
      <c r="C22" s="341"/>
      <c r="D22" s="341"/>
      <c r="E22" s="344"/>
      <c r="F22" s="300"/>
      <c r="G22" s="301"/>
      <c r="H22" s="300"/>
      <c r="I22" s="301"/>
      <c r="J22" s="300"/>
      <c r="K22" s="301"/>
      <c r="L22" s="26">
        <f t="shared" si="5"/>
        <v>0</v>
      </c>
    </row>
    <row r="23" spans="1:14" ht="15" customHeight="1" x14ac:dyDescent="0.2">
      <c r="A23" s="313"/>
      <c r="B23" s="314"/>
      <c r="C23" s="314"/>
      <c r="D23" s="314"/>
      <c r="E23" s="315"/>
      <c r="F23" s="300"/>
      <c r="G23" s="301"/>
      <c r="H23" s="300"/>
      <c r="I23" s="301"/>
      <c r="J23" s="300"/>
      <c r="K23" s="301"/>
      <c r="L23" s="26">
        <f t="shared" si="5"/>
        <v>0</v>
      </c>
    </row>
    <row r="24" spans="1:14" ht="15" customHeight="1" x14ac:dyDescent="0.2">
      <c r="A24" s="340"/>
      <c r="B24" s="341"/>
      <c r="C24" s="341"/>
      <c r="D24" s="341"/>
      <c r="E24" s="344"/>
      <c r="F24" s="332"/>
      <c r="G24" s="333"/>
      <c r="H24" s="332"/>
      <c r="I24" s="333"/>
      <c r="J24" s="332"/>
      <c r="K24" s="333"/>
      <c r="L24" s="26">
        <f t="shared" si="5"/>
        <v>0</v>
      </c>
    </row>
    <row r="25" spans="1:14" ht="15" customHeight="1" x14ac:dyDescent="0.25">
      <c r="A25" s="241" t="s">
        <v>8</v>
      </c>
      <c r="B25" s="242"/>
      <c r="C25" s="242"/>
      <c r="D25" s="242"/>
      <c r="E25" s="243"/>
      <c r="F25" s="294">
        <f>SUM(F20:G24)</f>
        <v>0</v>
      </c>
      <c r="G25" s="334"/>
      <c r="H25" s="293">
        <f>SUM(H20:I24)</f>
        <v>0</v>
      </c>
      <c r="I25" s="334"/>
      <c r="J25" s="294">
        <f>SUM(J20:K24)</f>
        <v>0</v>
      </c>
      <c r="K25" s="334"/>
      <c r="L25" s="6">
        <f>SUM(F25:K25)</f>
        <v>0</v>
      </c>
      <c r="M25" s="114">
        <f>SUM(L20:L24)</f>
        <v>0</v>
      </c>
    </row>
    <row r="26" spans="1:14" ht="15" customHeight="1" x14ac:dyDescent="0.25">
      <c r="A26" s="346" t="s">
        <v>12</v>
      </c>
      <c r="B26" s="347"/>
      <c r="C26" s="347"/>
      <c r="D26" s="347"/>
      <c r="E26" s="347"/>
      <c r="F26" s="347"/>
      <c r="G26" s="347"/>
      <c r="H26" s="78"/>
      <c r="I26" s="78"/>
      <c r="J26" s="78"/>
      <c r="K26" s="79"/>
      <c r="L26" s="80"/>
      <c r="M26" s="81"/>
    </row>
    <row r="27" spans="1:14" ht="15" customHeight="1" x14ac:dyDescent="0.2">
      <c r="A27" s="298"/>
      <c r="B27" s="299"/>
      <c r="C27" s="299"/>
      <c r="D27" s="299"/>
      <c r="E27" s="348"/>
      <c r="F27" s="300"/>
      <c r="G27" s="301"/>
      <c r="H27" s="300"/>
      <c r="I27" s="301"/>
      <c r="J27" s="300"/>
      <c r="K27" s="301"/>
      <c r="L27" s="82">
        <f>SUM(F27:K27)</f>
        <v>0</v>
      </c>
      <c r="M27" s="81"/>
    </row>
    <row r="28" spans="1:14" s="70" customFormat="1" ht="15" customHeight="1" x14ac:dyDescent="0.2">
      <c r="A28" s="330"/>
      <c r="B28" s="331"/>
      <c r="C28" s="331"/>
      <c r="D28" s="331"/>
      <c r="E28" s="345"/>
      <c r="F28" s="332"/>
      <c r="G28" s="333"/>
      <c r="H28" s="332"/>
      <c r="I28" s="333"/>
      <c r="J28" s="332"/>
      <c r="K28" s="333"/>
      <c r="L28" s="82">
        <f>SUM(F28:K28)</f>
        <v>0</v>
      </c>
      <c r="M28" s="83"/>
    </row>
    <row r="29" spans="1:14" s="70" customFormat="1" ht="15" customHeight="1" x14ac:dyDescent="0.25">
      <c r="A29" s="241" t="s">
        <v>13</v>
      </c>
      <c r="B29" s="242"/>
      <c r="C29" s="242"/>
      <c r="D29" s="242"/>
      <c r="E29" s="243"/>
      <c r="F29" s="294">
        <f>SUM(F27:G28)</f>
        <v>0</v>
      </c>
      <c r="G29" s="334"/>
      <c r="H29" s="293">
        <f>SUM(H27:I28)</f>
        <v>0</v>
      </c>
      <c r="I29" s="334"/>
      <c r="J29" s="294">
        <f>SUM(J27:K28)</f>
        <v>0</v>
      </c>
      <c r="K29" s="334"/>
      <c r="L29" s="84">
        <f>SUM(L27:L28)</f>
        <v>0</v>
      </c>
      <c r="M29" s="114">
        <f>F29+H29+J29</f>
        <v>0</v>
      </c>
    </row>
    <row r="30" spans="1:14" ht="15" customHeight="1" x14ac:dyDescent="0.25">
      <c r="A30" s="346" t="s">
        <v>30</v>
      </c>
      <c r="B30" s="347"/>
      <c r="C30" s="347"/>
      <c r="D30" s="347"/>
      <c r="E30" s="347"/>
      <c r="F30" s="347"/>
      <c r="G30" s="347"/>
      <c r="H30" s="78"/>
      <c r="I30" s="78"/>
      <c r="J30" s="78"/>
      <c r="K30" s="79"/>
      <c r="L30" s="80"/>
      <c r="M30" s="81"/>
    </row>
    <row r="31" spans="1:14" ht="15" customHeight="1" x14ac:dyDescent="0.2">
      <c r="A31" s="298"/>
      <c r="B31" s="299"/>
      <c r="C31" s="299"/>
      <c r="D31" s="299"/>
      <c r="E31" s="348"/>
      <c r="F31" s="300"/>
      <c r="G31" s="301"/>
      <c r="H31" s="300"/>
      <c r="I31" s="301"/>
      <c r="J31" s="300"/>
      <c r="K31" s="301"/>
      <c r="L31" s="82">
        <f>SUM(F31:K31)</f>
        <v>0</v>
      </c>
      <c r="M31" s="81"/>
    </row>
    <row r="32" spans="1:14" s="70" customFormat="1" ht="15" customHeight="1" x14ac:dyDescent="0.2">
      <c r="A32" s="298"/>
      <c r="B32" s="299"/>
      <c r="C32" s="299"/>
      <c r="D32" s="299"/>
      <c r="E32" s="348"/>
      <c r="F32" s="300"/>
      <c r="G32" s="301"/>
      <c r="H32" s="300"/>
      <c r="I32" s="301"/>
      <c r="J32" s="300"/>
      <c r="K32" s="301"/>
      <c r="L32" s="82">
        <f t="shared" ref="L32:L33" si="6">SUM(F32:K32)</f>
        <v>0</v>
      </c>
      <c r="M32" s="83"/>
    </row>
    <row r="33" spans="1:24" s="70" customFormat="1" ht="15" customHeight="1" x14ac:dyDescent="0.2">
      <c r="A33" s="330"/>
      <c r="B33" s="331"/>
      <c r="C33" s="331"/>
      <c r="D33" s="331"/>
      <c r="E33" s="345"/>
      <c r="F33" s="332"/>
      <c r="G33" s="333"/>
      <c r="H33" s="332"/>
      <c r="I33" s="333"/>
      <c r="J33" s="332"/>
      <c r="K33" s="333"/>
      <c r="L33" s="82">
        <f t="shared" si="6"/>
        <v>0</v>
      </c>
      <c r="M33" s="83"/>
    </row>
    <row r="34" spans="1:24" s="70" customFormat="1" ht="15" customHeight="1" x14ac:dyDescent="0.25">
      <c r="A34" s="241" t="s">
        <v>9</v>
      </c>
      <c r="B34" s="242"/>
      <c r="C34" s="242"/>
      <c r="D34" s="242"/>
      <c r="E34" s="243"/>
      <c r="F34" s="294">
        <f>SUM(F31:G33)</f>
        <v>0</v>
      </c>
      <c r="G34" s="334"/>
      <c r="H34" s="293">
        <f>SUM(H31:I33)</f>
        <v>0</v>
      </c>
      <c r="I34" s="334"/>
      <c r="J34" s="294">
        <f>SUM(J31:K33)</f>
        <v>0</v>
      </c>
      <c r="K34" s="334"/>
      <c r="L34" s="84">
        <f>SUM(L31:L33)</f>
        <v>0</v>
      </c>
      <c r="M34" s="114">
        <f>F34+H34+J34</f>
        <v>0</v>
      </c>
    </row>
    <row r="35" spans="1:24" ht="15" customHeight="1" x14ac:dyDescent="0.25">
      <c r="A35" s="338" t="s">
        <v>29</v>
      </c>
      <c r="B35" s="339"/>
      <c r="C35" s="339"/>
      <c r="D35" s="339"/>
      <c r="E35" s="339"/>
      <c r="F35" s="339"/>
      <c r="G35" s="339"/>
      <c r="H35" s="85"/>
      <c r="I35" s="85"/>
      <c r="J35" s="85"/>
      <c r="K35" s="86"/>
      <c r="L35" s="80"/>
      <c r="M35" s="81"/>
    </row>
    <row r="36" spans="1:24" ht="15" customHeight="1" x14ac:dyDescent="0.2">
      <c r="A36" s="341"/>
      <c r="B36" s="341"/>
      <c r="C36" s="341"/>
      <c r="D36" s="341"/>
      <c r="E36" s="344"/>
      <c r="F36" s="342"/>
      <c r="G36" s="343"/>
      <c r="H36" s="342"/>
      <c r="I36" s="343"/>
      <c r="J36" s="342"/>
      <c r="K36" s="343"/>
      <c r="L36" s="82">
        <f>SUM(F36:K36)</f>
        <v>0</v>
      </c>
    </row>
    <row r="37" spans="1:24" ht="15" customHeight="1" x14ac:dyDescent="0.2">
      <c r="A37" s="341"/>
      <c r="B37" s="341"/>
      <c r="C37" s="341"/>
      <c r="D37" s="341"/>
      <c r="E37" s="344"/>
      <c r="F37" s="300"/>
      <c r="G37" s="301"/>
      <c r="H37" s="300"/>
      <c r="I37" s="301"/>
      <c r="J37" s="300"/>
      <c r="K37" s="301"/>
      <c r="L37" s="82">
        <f t="shared" ref="L37:L39" si="7">SUM(F37:K37)</f>
        <v>0</v>
      </c>
    </row>
    <row r="38" spans="1:24" ht="15" customHeight="1" x14ac:dyDescent="0.2">
      <c r="A38" s="341"/>
      <c r="B38" s="341"/>
      <c r="C38" s="341"/>
      <c r="D38" s="341"/>
      <c r="E38" s="344"/>
      <c r="F38" s="300"/>
      <c r="G38" s="301"/>
      <c r="H38" s="300"/>
      <c r="I38" s="301"/>
      <c r="J38" s="300"/>
      <c r="K38" s="301"/>
      <c r="L38" s="82">
        <f t="shared" si="7"/>
        <v>0</v>
      </c>
    </row>
    <row r="39" spans="1:24" ht="15" customHeight="1" x14ac:dyDescent="0.2">
      <c r="A39" s="331"/>
      <c r="B39" s="331"/>
      <c r="C39" s="331"/>
      <c r="D39" s="331"/>
      <c r="E39" s="345"/>
      <c r="F39" s="332"/>
      <c r="G39" s="333"/>
      <c r="H39" s="332"/>
      <c r="I39" s="333"/>
      <c r="J39" s="332"/>
      <c r="K39" s="333"/>
      <c r="L39" s="82">
        <f t="shared" si="7"/>
        <v>0</v>
      </c>
    </row>
    <row r="40" spans="1:24" ht="15" customHeight="1" x14ac:dyDescent="0.25">
      <c r="A40" s="241" t="s">
        <v>23</v>
      </c>
      <c r="B40" s="242"/>
      <c r="C40" s="242"/>
      <c r="D40" s="242"/>
      <c r="E40" s="243"/>
      <c r="F40" s="294">
        <f>SUM(F36:G39)</f>
        <v>0</v>
      </c>
      <c r="G40" s="334"/>
      <c r="H40" s="294">
        <f>SUM(H36:I39)</f>
        <v>0</v>
      </c>
      <c r="I40" s="334"/>
      <c r="J40" s="294">
        <f>SUM(J36:K39)</f>
        <v>0</v>
      </c>
      <c r="K40" s="334"/>
      <c r="L40" s="84">
        <f>SUM(L36:L39)</f>
        <v>0</v>
      </c>
      <c r="M40" s="114">
        <f>F40+H40+J40</f>
        <v>0</v>
      </c>
    </row>
    <row r="41" spans="1:24" ht="15" customHeight="1" x14ac:dyDescent="0.25">
      <c r="A41" s="335" t="s">
        <v>59</v>
      </c>
      <c r="B41" s="336"/>
      <c r="C41" s="336"/>
      <c r="D41" s="336"/>
      <c r="E41" s="336"/>
      <c r="F41" s="336"/>
      <c r="G41" s="336"/>
      <c r="H41" s="336"/>
      <c r="I41" s="336"/>
      <c r="J41" s="336"/>
      <c r="K41" s="336"/>
      <c r="L41" s="337"/>
      <c r="M41"/>
      <c r="N41" s="87"/>
      <c r="O41" s="87"/>
      <c r="P41" s="88"/>
    </row>
    <row r="42" spans="1:24" ht="15" customHeight="1" x14ac:dyDescent="0.25">
      <c r="A42" s="302" t="s">
        <v>56</v>
      </c>
      <c r="B42" s="376"/>
      <c r="C42" s="314" t="s">
        <v>33</v>
      </c>
      <c r="D42" s="314"/>
      <c r="E42" s="314"/>
      <c r="F42" s="307"/>
      <c r="G42" s="308"/>
      <c r="H42" s="307"/>
      <c r="I42" s="308"/>
      <c r="J42" s="307"/>
      <c r="K42" s="308"/>
      <c r="L42" s="89">
        <f t="shared" ref="L42:L53" si="8">SUM(F42:K42)</f>
        <v>0</v>
      </c>
      <c r="M42" s="13"/>
      <c r="N42" s="90"/>
      <c r="O42" s="90"/>
      <c r="Q42" s="91"/>
      <c r="R42" s="91"/>
      <c r="S42" s="91"/>
      <c r="T42" s="91"/>
      <c r="U42" s="91"/>
      <c r="V42" s="91"/>
      <c r="W42" s="91"/>
      <c r="X42" s="91"/>
    </row>
    <row r="43" spans="1:24" ht="15" customHeight="1" x14ac:dyDescent="0.25">
      <c r="A43" s="309" t="s">
        <v>42</v>
      </c>
      <c r="B43" s="366"/>
      <c r="C43" s="314" t="s">
        <v>34</v>
      </c>
      <c r="D43" s="314"/>
      <c r="E43" s="314"/>
      <c r="F43" s="328"/>
      <c r="G43" s="329"/>
      <c r="H43" s="328"/>
      <c r="I43" s="329"/>
      <c r="J43" s="328"/>
      <c r="K43" s="329"/>
      <c r="L43" s="92">
        <f t="shared" si="8"/>
        <v>0</v>
      </c>
      <c r="M43" s="13"/>
      <c r="N43" s="90"/>
      <c r="O43" s="90"/>
      <c r="Q43" s="91"/>
      <c r="R43" s="91"/>
      <c r="S43" s="91"/>
      <c r="T43" s="91"/>
      <c r="U43" s="91"/>
      <c r="V43" s="91"/>
      <c r="W43" s="91"/>
      <c r="X43" s="91"/>
    </row>
    <row r="44" spans="1:24" ht="15" customHeight="1" x14ac:dyDescent="0.25">
      <c r="A44" s="309"/>
      <c r="B44" s="366"/>
      <c r="C44" s="319" t="s">
        <v>39</v>
      </c>
      <c r="D44" s="319"/>
      <c r="E44" s="319"/>
      <c r="F44" s="321">
        <f>SUM(F42:G43)</f>
        <v>0</v>
      </c>
      <c r="G44" s="322"/>
      <c r="H44" s="321">
        <f>SUM(H42:I43)</f>
        <v>0</v>
      </c>
      <c r="I44" s="322"/>
      <c r="J44" s="321">
        <f>SUM(J42:K43)</f>
        <v>0</v>
      </c>
      <c r="K44" s="322"/>
      <c r="L44" s="93">
        <f t="shared" si="8"/>
        <v>0</v>
      </c>
      <c r="M44" s="116">
        <f>L42+L43</f>
        <v>0</v>
      </c>
      <c r="N44" s="90"/>
      <c r="O44" s="90"/>
      <c r="Q44" s="91"/>
      <c r="R44" s="91"/>
      <c r="S44" s="91"/>
      <c r="T44" s="91"/>
      <c r="U44" s="91"/>
      <c r="V44" s="91"/>
      <c r="W44" s="91"/>
      <c r="X44" s="91"/>
    </row>
    <row r="45" spans="1:24" ht="15" customHeight="1" x14ac:dyDescent="0.25">
      <c r="A45" s="309"/>
      <c r="B45" s="366"/>
      <c r="C45" s="324" t="s">
        <v>43</v>
      </c>
      <c r="D45" s="324"/>
      <c r="E45" s="324"/>
      <c r="F45" s="326">
        <f>IF(F44&gt;25000,25000,F44)</f>
        <v>0</v>
      </c>
      <c r="G45" s="327"/>
      <c r="H45" s="326">
        <f>IF(F44+H44&lt;25000,H44,IF((25000-F44)&lt;0,0,25000-F44))</f>
        <v>0</v>
      </c>
      <c r="I45" s="327"/>
      <c r="J45" s="326">
        <f>IF(F44+H44+J44&lt;25000,J44,IF((25000-(F44+H44))&lt;0,0,25000-(F44+H44)))</f>
        <v>0</v>
      </c>
      <c r="K45" s="327"/>
      <c r="L45" s="94">
        <f t="shared" si="8"/>
        <v>0</v>
      </c>
      <c r="M45" s="117"/>
      <c r="N45" s="95"/>
      <c r="O45" s="95"/>
      <c r="Q45" s="91"/>
      <c r="R45" s="91"/>
      <c r="S45" s="91"/>
      <c r="T45" s="91"/>
      <c r="U45" s="91"/>
      <c r="V45" s="91"/>
      <c r="W45" s="91"/>
      <c r="X45" s="91"/>
    </row>
    <row r="46" spans="1:24" ht="15" customHeight="1" x14ac:dyDescent="0.2">
      <c r="A46" s="374" t="s">
        <v>57</v>
      </c>
      <c r="B46" s="375"/>
      <c r="C46" s="305" t="s">
        <v>35</v>
      </c>
      <c r="D46" s="305"/>
      <c r="E46" s="306"/>
      <c r="F46" s="307"/>
      <c r="G46" s="308"/>
      <c r="H46" s="307"/>
      <c r="I46" s="308"/>
      <c r="J46" s="307"/>
      <c r="K46" s="308"/>
      <c r="L46" s="89">
        <f t="shared" si="8"/>
        <v>0</v>
      </c>
      <c r="M46" s="117"/>
      <c r="N46" s="90"/>
      <c r="O46" s="90"/>
      <c r="Q46" s="96"/>
      <c r="R46" s="96"/>
      <c r="S46" s="96"/>
      <c r="T46" s="96"/>
      <c r="U46" s="96"/>
      <c r="V46" s="96"/>
      <c r="W46" s="96"/>
      <c r="X46" s="96"/>
    </row>
    <row r="47" spans="1:24" ht="15" customHeight="1" x14ac:dyDescent="0.2">
      <c r="A47" s="309" t="s">
        <v>42</v>
      </c>
      <c r="B47" s="366"/>
      <c r="C47" s="314" t="s">
        <v>36</v>
      </c>
      <c r="D47" s="314"/>
      <c r="E47" s="315"/>
      <c r="F47" s="328"/>
      <c r="G47" s="329"/>
      <c r="H47" s="328"/>
      <c r="I47" s="329"/>
      <c r="J47" s="328"/>
      <c r="K47" s="329"/>
      <c r="L47" s="92">
        <f t="shared" si="8"/>
        <v>0</v>
      </c>
      <c r="M47" s="117"/>
      <c r="N47" s="90"/>
      <c r="O47" s="90"/>
      <c r="Q47" s="96"/>
      <c r="R47" s="96"/>
      <c r="S47" s="96"/>
      <c r="T47" s="96"/>
      <c r="U47" s="96"/>
      <c r="V47" s="96"/>
      <c r="W47" s="96"/>
      <c r="X47" s="96"/>
    </row>
    <row r="48" spans="1:24" ht="15" customHeight="1" x14ac:dyDescent="0.25">
      <c r="A48" s="309"/>
      <c r="B48" s="366"/>
      <c r="C48" s="319" t="s">
        <v>40</v>
      </c>
      <c r="D48" s="319"/>
      <c r="E48" s="320"/>
      <c r="F48" s="321">
        <f>SUM(F46:G47)</f>
        <v>0</v>
      </c>
      <c r="G48" s="322"/>
      <c r="H48" s="321">
        <f>SUM(H46:I47)</f>
        <v>0</v>
      </c>
      <c r="I48" s="322"/>
      <c r="J48" s="321">
        <f>SUM(J46:K47)</f>
        <v>0</v>
      </c>
      <c r="K48" s="322"/>
      <c r="L48" s="93">
        <f t="shared" si="8"/>
        <v>0</v>
      </c>
      <c r="M48" s="116">
        <f>L47+L46</f>
        <v>0</v>
      </c>
      <c r="N48" s="90"/>
      <c r="O48" s="90"/>
      <c r="Q48" s="96"/>
      <c r="R48" s="96"/>
      <c r="S48" s="96"/>
      <c r="T48" s="96"/>
      <c r="U48" s="96"/>
      <c r="V48" s="96"/>
      <c r="W48" s="96"/>
      <c r="X48" s="96"/>
    </row>
    <row r="49" spans="1:24" ht="15" customHeight="1" x14ac:dyDescent="0.2">
      <c r="A49" s="367"/>
      <c r="B49" s="368"/>
      <c r="C49" s="324" t="s">
        <v>43</v>
      </c>
      <c r="D49" s="324"/>
      <c r="E49" s="325"/>
      <c r="F49" s="326">
        <f>IF(F48&gt;25000,25000,F48)</f>
        <v>0</v>
      </c>
      <c r="G49" s="327"/>
      <c r="H49" s="326">
        <f>IF(F48+H48&lt;25000,H48,IF((25000-F48)&lt;0,0,25000-F48))</f>
        <v>0</v>
      </c>
      <c r="I49" s="327"/>
      <c r="J49" s="326">
        <f>IF(F48+H48+J48&lt;25000,J48,IF((25000-(F48+H48))&lt;0,0,25000-(F48+H48)))</f>
        <v>0</v>
      </c>
      <c r="K49" s="327"/>
      <c r="L49" s="94">
        <f t="shared" si="8"/>
        <v>0</v>
      </c>
      <c r="M49" s="117"/>
      <c r="N49" s="95"/>
      <c r="O49" s="95"/>
      <c r="Q49" s="96"/>
      <c r="R49" s="96"/>
      <c r="S49" s="96"/>
      <c r="T49" s="96"/>
      <c r="U49" s="96"/>
      <c r="V49" s="96"/>
      <c r="W49" s="96"/>
      <c r="X49" s="96"/>
    </row>
    <row r="50" spans="1:24" ht="15" customHeight="1" x14ac:dyDescent="0.2">
      <c r="A50" s="374" t="s">
        <v>58</v>
      </c>
      <c r="B50" s="375"/>
      <c r="C50" s="305" t="s">
        <v>37</v>
      </c>
      <c r="D50" s="305"/>
      <c r="E50" s="306"/>
      <c r="F50" s="307"/>
      <c r="G50" s="308"/>
      <c r="H50" s="307"/>
      <c r="I50" s="308"/>
      <c r="J50" s="307"/>
      <c r="K50" s="308"/>
      <c r="L50" s="89">
        <f t="shared" si="8"/>
        <v>0</v>
      </c>
      <c r="M50" s="117"/>
      <c r="N50" s="90"/>
      <c r="O50" s="90"/>
    </row>
    <row r="51" spans="1:24" ht="15" customHeight="1" x14ac:dyDescent="0.2">
      <c r="A51" s="309" t="s">
        <v>42</v>
      </c>
      <c r="B51" s="366"/>
      <c r="C51" s="369" t="s">
        <v>38</v>
      </c>
      <c r="D51" s="369"/>
      <c r="E51" s="370"/>
      <c r="F51" s="328"/>
      <c r="G51" s="329"/>
      <c r="H51" s="328"/>
      <c r="I51" s="329"/>
      <c r="J51" s="328"/>
      <c r="K51" s="329"/>
      <c r="L51" s="92">
        <f t="shared" si="8"/>
        <v>0</v>
      </c>
      <c r="M51" s="117"/>
      <c r="N51" s="90"/>
      <c r="O51" s="90"/>
    </row>
    <row r="52" spans="1:24" ht="15" customHeight="1" x14ac:dyDescent="0.25">
      <c r="A52" s="309"/>
      <c r="B52" s="366"/>
      <c r="C52" s="371" t="s">
        <v>41</v>
      </c>
      <c r="D52" s="371"/>
      <c r="E52" s="371"/>
      <c r="F52" s="372">
        <f>SUM(F50:G51)</f>
        <v>0</v>
      </c>
      <c r="G52" s="373"/>
      <c r="H52" s="372">
        <f>SUM(H50:I51)</f>
        <v>0</v>
      </c>
      <c r="I52" s="373"/>
      <c r="J52" s="372">
        <f>SUM(J50:K51)</f>
        <v>0</v>
      </c>
      <c r="K52" s="373"/>
      <c r="L52" s="93">
        <f t="shared" si="8"/>
        <v>0</v>
      </c>
      <c r="M52" s="116">
        <f>L50+L51</f>
        <v>0</v>
      </c>
      <c r="N52" s="90"/>
      <c r="O52" s="90"/>
    </row>
    <row r="53" spans="1:24" ht="15" customHeight="1" x14ac:dyDescent="0.2">
      <c r="A53" s="367"/>
      <c r="B53" s="368"/>
      <c r="C53" s="324" t="s">
        <v>43</v>
      </c>
      <c r="D53" s="324"/>
      <c r="E53" s="324"/>
      <c r="F53" s="326">
        <f>IF(F52&gt;25000,25000,F52)</f>
        <v>0</v>
      </c>
      <c r="G53" s="327"/>
      <c r="H53" s="326">
        <f>IF(F52+H52&lt;25000,H52,IF((25000-F52)&lt;0,0,25000-F52))</f>
        <v>0</v>
      </c>
      <c r="I53" s="327"/>
      <c r="J53" s="326">
        <f>IF(F52+H52+J52&lt;25000,J52,IF((25000-(F52+H52))&lt;0,0,25000-(F52+H52)))</f>
        <v>0</v>
      </c>
      <c r="K53" s="327"/>
      <c r="L53" s="94">
        <f t="shared" si="8"/>
        <v>0</v>
      </c>
      <c r="M53" s="13"/>
      <c r="N53" s="95"/>
      <c r="O53" s="95"/>
    </row>
    <row r="54" spans="1:24" ht="15" customHeight="1" x14ac:dyDescent="0.25">
      <c r="A54" s="277" t="s">
        <v>22</v>
      </c>
      <c r="B54" s="278"/>
      <c r="C54" s="278"/>
      <c r="D54" s="278"/>
      <c r="E54" s="278"/>
      <c r="F54" s="279">
        <f>F44+F48+F52</f>
        <v>0</v>
      </c>
      <c r="G54" s="365"/>
      <c r="H54" s="279">
        <f>H44+H48+H52</f>
        <v>0</v>
      </c>
      <c r="I54" s="365"/>
      <c r="J54" s="279">
        <f>J44+J48+J52</f>
        <v>0</v>
      </c>
      <c r="K54" s="365"/>
      <c r="L54" s="97">
        <f>L44+L48+L52</f>
        <v>0</v>
      </c>
      <c r="M54" s="62">
        <f>SUM(F54:K54)</f>
        <v>0</v>
      </c>
      <c r="N54" s="99"/>
      <c r="O54" s="98"/>
    </row>
    <row r="55" spans="1:24" ht="15" customHeight="1" x14ac:dyDescent="0.25">
      <c r="A55" s="241" t="s">
        <v>43</v>
      </c>
      <c r="B55" s="242"/>
      <c r="C55" s="242"/>
      <c r="D55" s="242"/>
      <c r="E55" s="242"/>
      <c r="F55" s="293">
        <f>F45+F49+F53</f>
        <v>0</v>
      </c>
      <c r="G55" s="294"/>
      <c r="H55" s="293">
        <f>H45+H49+H53</f>
        <v>0</v>
      </c>
      <c r="I55" s="334"/>
      <c r="J55" s="293">
        <f>J45+J49+J53</f>
        <v>0</v>
      </c>
      <c r="K55" s="334"/>
      <c r="L55" s="97">
        <f>F55+H55+J55</f>
        <v>0</v>
      </c>
      <c r="M55" s="62">
        <f>L45+L49+L53</f>
        <v>0</v>
      </c>
      <c r="N55" s="100"/>
      <c r="O55" s="100"/>
      <c r="P55" s="100"/>
      <c r="Q55" s="100"/>
    </row>
    <row r="56" spans="1:24" ht="15" customHeight="1" x14ac:dyDescent="0.25">
      <c r="A56" s="295" t="s">
        <v>27</v>
      </c>
      <c r="B56" s="296"/>
      <c r="C56" s="296"/>
      <c r="D56" s="296"/>
      <c r="E56" s="296"/>
      <c r="F56" s="296"/>
      <c r="G56" s="296"/>
      <c r="H56" s="296"/>
      <c r="I56" s="296"/>
      <c r="J56" s="296"/>
      <c r="K56" s="296"/>
      <c r="L56" s="297"/>
      <c r="M56" s="101"/>
    </row>
    <row r="57" spans="1:24" ht="15" customHeight="1" x14ac:dyDescent="0.2">
      <c r="A57" s="298"/>
      <c r="B57" s="299"/>
      <c r="C57" s="299"/>
      <c r="D57" s="299"/>
      <c r="E57" s="299"/>
      <c r="F57" s="300"/>
      <c r="G57" s="301"/>
      <c r="H57" s="300"/>
      <c r="I57" s="301"/>
      <c r="J57" s="300"/>
      <c r="K57" s="301"/>
      <c r="L57" s="102">
        <f>SUM(F57:K57)</f>
        <v>0</v>
      </c>
    </row>
    <row r="58" spans="1:24" ht="15" customHeight="1" x14ac:dyDescent="0.2">
      <c r="A58" s="281"/>
      <c r="B58" s="282"/>
      <c r="C58" s="282"/>
      <c r="D58" s="282"/>
      <c r="E58" s="282"/>
      <c r="F58" s="283"/>
      <c r="G58" s="284"/>
      <c r="H58" s="283"/>
      <c r="I58" s="284"/>
      <c r="J58" s="332"/>
      <c r="K58" s="333"/>
      <c r="L58" s="102">
        <f>SUM(F58:K58)</f>
        <v>0</v>
      </c>
    </row>
    <row r="59" spans="1:24" ht="15" customHeight="1" thickBot="1" x14ac:dyDescent="0.3">
      <c r="A59" s="285" t="s">
        <v>28</v>
      </c>
      <c r="B59" s="286"/>
      <c r="C59" s="286"/>
      <c r="D59" s="286"/>
      <c r="E59" s="286"/>
      <c r="F59" s="287">
        <f>SUM(F57:G58)</f>
        <v>0</v>
      </c>
      <c r="G59" s="288"/>
      <c r="H59" s="287">
        <f>SUM(H57:I58)</f>
        <v>0</v>
      </c>
      <c r="I59" s="288"/>
      <c r="J59" s="294">
        <f>SUM(J57:K58)</f>
        <v>0</v>
      </c>
      <c r="K59" s="334"/>
      <c r="L59" s="103">
        <f>SUM(L57:L58)</f>
        <v>0</v>
      </c>
      <c r="M59" s="114">
        <f>SUM(F59:K59)</f>
        <v>0</v>
      </c>
    </row>
    <row r="60" spans="1:24" ht="15" customHeight="1" thickBot="1" x14ac:dyDescent="0.3">
      <c r="A60" s="289" t="s">
        <v>10</v>
      </c>
      <c r="B60" s="290"/>
      <c r="C60" s="290"/>
      <c r="D60" s="290"/>
      <c r="E60" s="290"/>
      <c r="F60" s="291">
        <f>F18+F25+F29+F34+F40+F59+F54</f>
        <v>0</v>
      </c>
      <c r="G60" s="292"/>
      <c r="H60" s="291">
        <f>H18+H25+H29+H34+H40+H59+H54</f>
        <v>0</v>
      </c>
      <c r="I60" s="292"/>
      <c r="J60" s="291">
        <f>J18+J25+J29+J34+J40+J59+J54</f>
        <v>0</v>
      </c>
      <c r="K60" s="292"/>
      <c r="L60" s="104">
        <f>F60+H60+J60</f>
        <v>0</v>
      </c>
      <c r="M60" s="114">
        <f>L59+L40+L34+L29+L25+L18+L54</f>
        <v>0</v>
      </c>
    </row>
    <row r="61" spans="1:24" ht="15" customHeight="1" x14ac:dyDescent="0.25">
      <c r="A61" s="105"/>
      <c r="B61" s="359" t="s">
        <v>74</v>
      </c>
      <c r="C61" s="359"/>
      <c r="D61" s="359"/>
      <c r="E61" s="360"/>
      <c r="F61" s="361">
        <f>F60-F47-F43-F51</f>
        <v>0</v>
      </c>
      <c r="G61" s="362"/>
      <c r="H61" s="361">
        <f>H60-H47-H43-H51</f>
        <v>0</v>
      </c>
      <c r="I61" s="362"/>
      <c r="J61" s="361">
        <f>J60-J47-J43-J51</f>
        <v>0</v>
      </c>
      <c r="K61" s="362"/>
      <c r="L61" s="106">
        <f>L60-L43-L47-L51</f>
        <v>0</v>
      </c>
      <c r="M61" s="77">
        <f>SUM(F61:K61)</f>
        <v>0</v>
      </c>
    </row>
    <row r="62" spans="1:24" ht="15" customHeight="1" x14ac:dyDescent="0.25">
      <c r="A62" s="273" t="s">
        <v>75</v>
      </c>
      <c r="B62" s="274"/>
      <c r="C62" s="274"/>
      <c r="D62" s="274"/>
      <c r="E62" s="274"/>
      <c r="F62" s="275">
        <f>F59+F55+F40+F34+F25+F18</f>
        <v>0</v>
      </c>
      <c r="G62" s="276"/>
      <c r="H62" s="275">
        <f>H59+H55+H40+H34+H25+H18</f>
        <v>0</v>
      </c>
      <c r="I62" s="276"/>
      <c r="J62" s="275">
        <f>J59+J55+J40+J34+J25+J18</f>
        <v>0</v>
      </c>
      <c r="K62" s="276"/>
      <c r="L62" s="107">
        <f>L59+L55+L40+L34+L25+L18</f>
        <v>0</v>
      </c>
      <c r="M62" s="77">
        <f>SUM(F62:K62)</f>
        <v>0</v>
      </c>
    </row>
    <row r="63" spans="1:24" ht="15" customHeight="1" x14ac:dyDescent="0.25">
      <c r="A63" s="277" t="s">
        <v>25</v>
      </c>
      <c r="B63" s="278"/>
      <c r="C63" s="278"/>
      <c r="D63" s="278"/>
      <c r="E63" s="108">
        <v>0.48499999999999999</v>
      </c>
      <c r="F63" s="279">
        <f>F62*E63</f>
        <v>0</v>
      </c>
      <c r="G63" s="280"/>
      <c r="H63" s="357">
        <f>H62*E63</f>
        <v>0</v>
      </c>
      <c r="I63" s="358"/>
      <c r="J63" s="357">
        <f>J62*E63</f>
        <v>0</v>
      </c>
      <c r="K63" s="358"/>
      <c r="L63" s="97">
        <f>L62*E63</f>
        <v>0</v>
      </c>
      <c r="M63" s="77">
        <f>SUM(F63:K63)</f>
        <v>0</v>
      </c>
    </row>
    <row r="64" spans="1:24" ht="15" customHeight="1" thickBot="1" x14ac:dyDescent="0.3">
      <c r="A64" s="265" t="s">
        <v>31</v>
      </c>
      <c r="B64" s="266"/>
      <c r="C64" s="266"/>
      <c r="D64" s="266"/>
      <c r="E64" s="266"/>
      <c r="F64" s="267">
        <f>F60+F63</f>
        <v>0</v>
      </c>
      <c r="G64" s="268"/>
      <c r="H64" s="267">
        <f>H60+H63</f>
        <v>0</v>
      </c>
      <c r="I64" s="356"/>
      <c r="J64" s="267">
        <f>J60+J63</f>
        <v>0</v>
      </c>
      <c r="K64" s="356"/>
      <c r="L64" s="109">
        <f>SUM(F64:K64)</f>
        <v>0</v>
      </c>
      <c r="M64" s="114">
        <f>L60+L63</f>
        <v>0</v>
      </c>
    </row>
    <row r="65" spans="1:8" ht="15.75" customHeight="1" thickTop="1" x14ac:dyDescent="0.2">
      <c r="A65" s="73"/>
    </row>
    <row r="66" spans="1:8" ht="14.25" x14ac:dyDescent="0.2">
      <c r="A66" s="165" t="s">
        <v>45</v>
      </c>
      <c r="B66" s="165"/>
      <c r="C66" s="165"/>
      <c r="D66" s="165"/>
      <c r="E66" s="165"/>
      <c r="F66" s="165"/>
      <c r="G66" s="165"/>
      <c r="H66" s="110"/>
    </row>
    <row r="68" spans="1:8" ht="15" x14ac:dyDescent="0.25">
      <c r="A68" s="166" t="s">
        <v>48</v>
      </c>
      <c r="B68" s="166"/>
      <c r="C68" s="166"/>
      <c r="D68" s="166"/>
      <c r="E68" s="166"/>
      <c r="F68" s="166"/>
      <c r="G68" s="166"/>
      <c r="H68" s="111"/>
    </row>
    <row r="69" spans="1:8" ht="14.25" customHeight="1" x14ac:dyDescent="0.2">
      <c r="A69" s="167" t="s">
        <v>79</v>
      </c>
      <c r="B69" s="167"/>
      <c r="C69" s="167"/>
      <c r="D69" s="167"/>
      <c r="E69" s="167"/>
      <c r="F69" s="167"/>
      <c r="G69" s="167"/>
      <c r="H69" s="167"/>
    </row>
    <row r="70" spans="1:8" ht="14.25" x14ac:dyDescent="0.2">
      <c r="A70" s="111"/>
      <c r="B70" s="111"/>
      <c r="C70" s="111"/>
      <c r="D70" s="111"/>
      <c r="E70" s="111"/>
      <c r="F70" s="111"/>
      <c r="G70" s="111"/>
      <c r="H70" s="111"/>
    </row>
    <row r="71" spans="1:8" ht="14.25" customHeight="1" x14ac:dyDescent="0.2">
      <c r="A71" s="251" t="s">
        <v>49</v>
      </c>
      <c r="B71" s="251"/>
      <c r="C71" s="251"/>
      <c r="D71" s="251"/>
      <c r="E71" s="251"/>
      <c r="F71" s="251"/>
      <c r="G71" s="251"/>
      <c r="H71" s="251"/>
    </row>
    <row r="72" spans="1:8" ht="14.25" customHeight="1" x14ac:dyDescent="0.2">
      <c r="A72" s="251"/>
      <c r="B72" s="251"/>
      <c r="C72" s="251"/>
      <c r="D72" s="251"/>
      <c r="E72" s="251"/>
      <c r="F72" s="251"/>
      <c r="G72" s="251"/>
      <c r="H72" s="251"/>
    </row>
    <row r="73" spans="1:8" ht="14.25" customHeight="1" x14ac:dyDescent="0.2">
      <c r="A73" s="251"/>
      <c r="B73" s="251"/>
      <c r="C73" s="251"/>
      <c r="D73" s="251"/>
      <c r="E73" s="251"/>
      <c r="F73" s="251"/>
      <c r="G73" s="251"/>
      <c r="H73" s="251"/>
    </row>
    <row r="74" spans="1:8" ht="12.75" customHeight="1" x14ac:dyDescent="0.2">
      <c r="A74" s="251"/>
      <c r="B74" s="251"/>
      <c r="C74" s="251"/>
      <c r="D74" s="251"/>
      <c r="E74" s="251"/>
      <c r="F74" s="251"/>
      <c r="G74" s="251"/>
      <c r="H74" s="251"/>
    </row>
    <row r="75" spans="1:8" ht="15" x14ac:dyDescent="0.25">
      <c r="A75"/>
      <c r="B75" s="112"/>
      <c r="C75" s="112"/>
      <c r="D75" s="112"/>
      <c r="E75" s="112"/>
      <c r="F75" s="112"/>
      <c r="G75" s="112"/>
      <c r="H75" s="112"/>
    </row>
    <row r="76" spans="1:8" x14ac:dyDescent="0.2">
      <c r="A76"/>
      <c r="B76"/>
      <c r="C76"/>
      <c r="D76"/>
      <c r="E76"/>
      <c r="F76"/>
      <c r="G76"/>
      <c r="H76"/>
    </row>
    <row r="77" spans="1:8" ht="15" x14ac:dyDescent="0.25">
      <c r="A77" s="112" t="s">
        <v>80</v>
      </c>
      <c r="B77"/>
      <c r="C77"/>
      <c r="D77"/>
      <c r="E77"/>
      <c r="F77"/>
      <c r="G77"/>
      <c r="H77"/>
    </row>
  </sheetData>
  <mergeCells count="201">
    <mergeCell ref="A8:E8"/>
    <mergeCell ref="F8:G8"/>
    <mergeCell ref="H8:I8"/>
    <mergeCell ref="J8:K8"/>
    <mergeCell ref="L8:L9"/>
    <mergeCell ref="A9:I9"/>
    <mergeCell ref="A1:L1"/>
    <mergeCell ref="A7:L7"/>
    <mergeCell ref="D5:G5"/>
    <mergeCell ref="B2:J2"/>
    <mergeCell ref="B3:J3"/>
    <mergeCell ref="B4:J4"/>
    <mergeCell ref="K2:L5"/>
    <mergeCell ref="A16:C16"/>
    <mergeCell ref="A17:E17"/>
    <mergeCell ref="A18:E18"/>
    <mergeCell ref="F18:G18"/>
    <mergeCell ref="H18:I18"/>
    <mergeCell ref="J18:K18"/>
    <mergeCell ref="A10:C10"/>
    <mergeCell ref="A11:C11"/>
    <mergeCell ref="A12:C12"/>
    <mergeCell ref="A13:C13"/>
    <mergeCell ref="A14:C14"/>
    <mergeCell ref="A15:C15"/>
    <mergeCell ref="A19:G19"/>
    <mergeCell ref="A20:E20"/>
    <mergeCell ref="F20:G20"/>
    <mergeCell ref="H20:I20"/>
    <mergeCell ref="J20:K20"/>
    <mergeCell ref="A21:E21"/>
    <mergeCell ref="F21:G21"/>
    <mergeCell ref="H21:I21"/>
    <mergeCell ref="J21:K21"/>
    <mergeCell ref="A24:E24"/>
    <mergeCell ref="F24:G24"/>
    <mergeCell ref="H24:I24"/>
    <mergeCell ref="J24:K24"/>
    <mergeCell ref="A25:E25"/>
    <mergeCell ref="F25:G25"/>
    <mergeCell ref="H25:I25"/>
    <mergeCell ref="J25:K25"/>
    <mergeCell ref="A22:E22"/>
    <mergeCell ref="F22:G22"/>
    <mergeCell ref="H22:I22"/>
    <mergeCell ref="J22:K22"/>
    <mergeCell ref="A23:E23"/>
    <mergeCell ref="F23:G23"/>
    <mergeCell ref="H23:I23"/>
    <mergeCell ref="J23:K23"/>
    <mergeCell ref="A26:G26"/>
    <mergeCell ref="A27:E27"/>
    <mergeCell ref="F27:G27"/>
    <mergeCell ref="H27:I27"/>
    <mergeCell ref="J27:K27"/>
    <mergeCell ref="A28:E28"/>
    <mergeCell ref="F28:G28"/>
    <mergeCell ref="H28:I28"/>
    <mergeCell ref="J28:K28"/>
    <mergeCell ref="A32:E32"/>
    <mergeCell ref="F32:G32"/>
    <mergeCell ref="H32:I32"/>
    <mergeCell ref="J32:K32"/>
    <mergeCell ref="A33:E33"/>
    <mergeCell ref="F33:G33"/>
    <mergeCell ref="H33:I33"/>
    <mergeCell ref="J33:K33"/>
    <mergeCell ref="A29:E29"/>
    <mergeCell ref="F29:G29"/>
    <mergeCell ref="H29:I29"/>
    <mergeCell ref="J29:K29"/>
    <mergeCell ref="A30:G30"/>
    <mergeCell ref="A31:E31"/>
    <mergeCell ref="F31:G31"/>
    <mergeCell ref="H31:I31"/>
    <mergeCell ref="J31:K31"/>
    <mergeCell ref="A37:E37"/>
    <mergeCell ref="F37:G37"/>
    <mergeCell ref="H37:I37"/>
    <mergeCell ref="J37:K37"/>
    <mergeCell ref="A38:E38"/>
    <mergeCell ref="F38:G38"/>
    <mergeCell ref="H38:I38"/>
    <mergeCell ref="J38:K38"/>
    <mergeCell ref="A34:E34"/>
    <mergeCell ref="F34:G34"/>
    <mergeCell ref="H34:I34"/>
    <mergeCell ref="J34:K34"/>
    <mergeCell ref="A35:G35"/>
    <mergeCell ref="A36:E36"/>
    <mergeCell ref="F36:G36"/>
    <mergeCell ref="H36:I36"/>
    <mergeCell ref="J36:K36"/>
    <mergeCell ref="A41:L41"/>
    <mergeCell ref="A42:B42"/>
    <mergeCell ref="C42:E42"/>
    <mergeCell ref="F42:G42"/>
    <mergeCell ref="H42:I42"/>
    <mergeCell ref="J42:K42"/>
    <mergeCell ref="A39:E39"/>
    <mergeCell ref="F39:G39"/>
    <mergeCell ref="H39:I39"/>
    <mergeCell ref="J39:K39"/>
    <mergeCell ref="A40:E40"/>
    <mergeCell ref="F40:G40"/>
    <mergeCell ref="H40:I40"/>
    <mergeCell ref="J40:K40"/>
    <mergeCell ref="F45:G45"/>
    <mergeCell ref="H45:I45"/>
    <mergeCell ref="J45:K45"/>
    <mergeCell ref="A46:B46"/>
    <mergeCell ref="C46:E46"/>
    <mergeCell ref="F46:G46"/>
    <mergeCell ref="H46:I46"/>
    <mergeCell ref="J46:K46"/>
    <mergeCell ref="A43:B45"/>
    <mergeCell ref="C43:E43"/>
    <mergeCell ref="F43:G43"/>
    <mergeCell ref="H43:I43"/>
    <mergeCell ref="J43:K43"/>
    <mergeCell ref="C44:E44"/>
    <mergeCell ref="F44:G44"/>
    <mergeCell ref="H44:I44"/>
    <mergeCell ref="J44:K44"/>
    <mergeCell ref="C45:E45"/>
    <mergeCell ref="F49:G49"/>
    <mergeCell ref="H49:I49"/>
    <mergeCell ref="J49:K49"/>
    <mergeCell ref="A50:B50"/>
    <mergeCell ref="C50:E50"/>
    <mergeCell ref="F50:G50"/>
    <mergeCell ref="H50:I50"/>
    <mergeCell ref="J50:K50"/>
    <mergeCell ref="A47:B49"/>
    <mergeCell ref="C47:E47"/>
    <mergeCell ref="F47:G47"/>
    <mergeCell ref="H47:I47"/>
    <mergeCell ref="J47:K47"/>
    <mergeCell ref="C48:E48"/>
    <mergeCell ref="F48:G48"/>
    <mergeCell ref="H48:I48"/>
    <mergeCell ref="J48:K48"/>
    <mergeCell ref="C49:E49"/>
    <mergeCell ref="F53:G53"/>
    <mergeCell ref="H53:I53"/>
    <mergeCell ref="J53:K53"/>
    <mergeCell ref="A54:E54"/>
    <mergeCell ref="F54:G54"/>
    <mergeCell ref="H54:I54"/>
    <mergeCell ref="J54:K54"/>
    <mergeCell ref="A51:B53"/>
    <mergeCell ref="C51:E51"/>
    <mergeCell ref="F51:G51"/>
    <mergeCell ref="H51:I51"/>
    <mergeCell ref="J51:K51"/>
    <mergeCell ref="C52:E52"/>
    <mergeCell ref="F52:G52"/>
    <mergeCell ref="H52:I52"/>
    <mergeCell ref="J52:K52"/>
    <mergeCell ref="C53:E53"/>
    <mergeCell ref="A55:E55"/>
    <mergeCell ref="F55:G55"/>
    <mergeCell ref="H55:I55"/>
    <mergeCell ref="J55:K55"/>
    <mergeCell ref="A56:L56"/>
    <mergeCell ref="A57:E57"/>
    <mergeCell ref="F57:G57"/>
    <mergeCell ref="H57:I57"/>
    <mergeCell ref="J57:K57"/>
    <mergeCell ref="A60:E60"/>
    <mergeCell ref="F60:G60"/>
    <mergeCell ref="H60:I60"/>
    <mergeCell ref="J60:K60"/>
    <mergeCell ref="B61:E61"/>
    <mergeCell ref="F61:G61"/>
    <mergeCell ref="H61:I61"/>
    <mergeCell ref="J61:K61"/>
    <mergeCell ref="A58:E58"/>
    <mergeCell ref="F58:G58"/>
    <mergeCell ref="H58:I58"/>
    <mergeCell ref="J58:K58"/>
    <mergeCell ref="A59:E59"/>
    <mergeCell ref="F59:G59"/>
    <mergeCell ref="H59:I59"/>
    <mergeCell ref="J59:K59"/>
    <mergeCell ref="A71:H74"/>
    <mergeCell ref="A69:H69"/>
    <mergeCell ref="A64:E64"/>
    <mergeCell ref="F64:G64"/>
    <mergeCell ref="H64:I64"/>
    <mergeCell ref="J64:K64"/>
    <mergeCell ref="A66:G66"/>
    <mergeCell ref="A68:G68"/>
    <mergeCell ref="A62:E62"/>
    <mergeCell ref="F62:G62"/>
    <mergeCell ref="H62:I62"/>
    <mergeCell ref="J62:K62"/>
    <mergeCell ref="A63:D63"/>
    <mergeCell ref="F63:G63"/>
    <mergeCell ref="H63:I63"/>
    <mergeCell ref="J63:K63"/>
  </mergeCells>
  <printOptions horizontalCentered="1"/>
  <pageMargins left="0" right="0" top="0" bottom="0" header="0.3" footer="0.3"/>
  <pageSetup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77"/>
  <sheetViews>
    <sheetView showWhiteSpace="0" zoomScaleNormal="100" workbookViewId="0">
      <selection activeCell="A15" sqref="A15:C15"/>
    </sheetView>
  </sheetViews>
  <sheetFormatPr defaultColWidth="8.85546875" defaultRowHeight="12.75" x14ac:dyDescent="0.2"/>
  <cols>
    <col min="1" max="1" width="15.42578125" customWidth="1"/>
    <col min="2" max="2" width="12.42578125" customWidth="1"/>
    <col min="3" max="3" width="12.140625" customWidth="1"/>
    <col min="4" max="4" width="8.5703125" customWidth="1"/>
    <col min="5" max="5" width="15.140625" customWidth="1"/>
    <col min="6" max="13" width="14.42578125" customWidth="1"/>
    <col min="14" max="14" width="14.85546875" customWidth="1"/>
    <col min="15" max="15" width="14.5703125" customWidth="1"/>
  </cols>
  <sheetData>
    <row r="1" spans="1:14" ht="15.75" x14ac:dyDescent="0.25">
      <c r="A1" s="206" t="s">
        <v>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4" ht="15" x14ac:dyDescent="0.25">
      <c r="A2" s="440"/>
      <c r="B2" s="440"/>
      <c r="C2" s="51" t="s">
        <v>3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440"/>
    </row>
    <row r="3" spans="1:14" ht="15" x14ac:dyDescent="0.25">
      <c r="A3" s="440"/>
      <c r="B3" s="440"/>
      <c r="C3" s="53" t="s">
        <v>76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440"/>
    </row>
    <row r="4" spans="1:14" ht="15" x14ac:dyDescent="0.25">
      <c r="A4" s="440"/>
      <c r="B4" s="440"/>
      <c r="C4" s="53" t="s">
        <v>4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440"/>
    </row>
    <row r="5" spans="1:14" ht="15" x14ac:dyDescent="0.25">
      <c r="A5" s="440"/>
      <c r="B5" s="440"/>
      <c r="C5" s="440"/>
      <c r="D5" s="440"/>
      <c r="E5" s="440"/>
      <c r="F5" s="440"/>
      <c r="G5" s="51" t="s">
        <v>5</v>
      </c>
      <c r="H5" s="441"/>
      <c r="I5" s="441"/>
      <c r="J5" s="441"/>
      <c r="K5" s="442"/>
      <c r="L5" s="442"/>
      <c r="M5" s="54"/>
      <c r="N5" s="440"/>
    </row>
    <row r="6" spans="1:14" ht="15" x14ac:dyDescent="0.25">
      <c r="A6" s="135"/>
      <c r="B6" s="135"/>
      <c r="C6" s="135"/>
      <c r="D6" s="135"/>
      <c r="E6" s="135"/>
      <c r="F6" s="135"/>
      <c r="G6" s="51" t="s">
        <v>99</v>
      </c>
      <c r="H6" s="146"/>
      <c r="I6" s="146"/>
      <c r="J6" s="146"/>
      <c r="K6" s="136"/>
      <c r="L6" s="136"/>
      <c r="M6" s="54"/>
      <c r="N6" s="135"/>
    </row>
    <row r="7" spans="1:14" s="1" customFormat="1" ht="14.25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</row>
    <row r="8" spans="1:14" ht="15" x14ac:dyDescent="0.2">
      <c r="A8" s="436"/>
      <c r="B8" s="436"/>
      <c r="C8" s="436"/>
      <c r="D8" s="436"/>
      <c r="E8" s="437"/>
      <c r="F8" s="212" t="s">
        <v>11</v>
      </c>
      <c r="G8" s="213"/>
      <c r="H8" s="212" t="s">
        <v>44</v>
      </c>
      <c r="I8" s="213"/>
      <c r="J8" s="212" t="s">
        <v>15</v>
      </c>
      <c r="K8" s="213"/>
      <c r="L8" s="212" t="s">
        <v>16</v>
      </c>
      <c r="M8" s="213"/>
      <c r="N8" s="214" t="s">
        <v>14</v>
      </c>
    </row>
    <row r="9" spans="1:14" ht="44.25" customHeight="1" x14ac:dyDescent="0.2">
      <c r="A9" s="438" t="s">
        <v>47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215"/>
    </row>
    <row r="10" spans="1:14" ht="25.5" x14ac:dyDescent="0.2">
      <c r="A10" s="228" t="s">
        <v>0</v>
      </c>
      <c r="B10" s="229"/>
      <c r="C10" s="230"/>
      <c r="D10" s="32" t="s">
        <v>2</v>
      </c>
      <c r="E10" s="32" t="s">
        <v>26</v>
      </c>
      <c r="F10" s="33" t="s">
        <v>1</v>
      </c>
      <c r="G10" s="34" t="s">
        <v>126</v>
      </c>
      <c r="H10" s="33" t="s">
        <v>1</v>
      </c>
      <c r="I10" s="34" t="s">
        <v>128</v>
      </c>
      <c r="J10" s="33" t="s">
        <v>1</v>
      </c>
      <c r="K10" s="34" t="s">
        <v>130</v>
      </c>
      <c r="L10" s="33" t="s">
        <v>1</v>
      </c>
      <c r="M10" s="34" t="s">
        <v>131</v>
      </c>
      <c r="N10" s="21"/>
    </row>
    <row r="11" spans="1:14" ht="15" customHeight="1" x14ac:dyDescent="0.2">
      <c r="A11" s="377"/>
      <c r="B11" s="378"/>
      <c r="C11" s="379"/>
      <c r="D11" s="42"/>
      <c r="E11" s="43"/>
      <c r="F11" s="44">
        <f t="shared" ref="F11:F16" si="0">IF(E11&gt;225699.99,(225700*D11),D11*E11)</f>
        <v>0</v>
      </c>
      <c r="G11" s="45">
        <f>F11*0.47</f>
        <v>0</v>
      </c>
      <c r="H11" s="44">
        <f t="shared" ref="H11:H16" si="1">IF(E11&gt;225699.99,F11,IF(E11*1.03&gt;225699.99,(225700*D11),F11*1.03))</f>
        <v>0</v>
      </c>
      <c r="I11" s="45">
        <f>H11*0.549</f>
        <v>0</v>
      </c>
      <c r="J11" s="44">
        <f t="shared" ref="J11:J16" si="2">IF(E11&gt;225699.99,F11,IF((E11*1.03*1.03)&gt;225699.99,(225700*D11),H11*1.03))</f>
        <v>0</v>
      </c>
      <c r="K11" s="45">
        <f>J11*0.559</f>
        <v>0</v>
      </c>
      <c r="L11" s="44">
        <f t="shared" ref="L11:L16" si="3">IF(E11&gt;225699.99,F11,IF(E11*1.03*1.03*1.03&gt;225699.99,(225700*D11),J11*1.03))</f>
        <v>0</v>
      </c>
      <c r="M11" s="45">
        <f>L11*0.569</f>
        <v>0</v>
      </c>
      <c r="N11" s="24">
        <f>SUM(F11:M11)</f>
        <v>0</v>
      </c>
    </row>
    <row r="12" spans="1:14" ht="15" customHeight="1" x14ac:dyDescent="0.2">
      <c r="A12" s="225"/>
      <c r="B12" s="226"/>
      <c r="C12" s="227"/>
      <c r="D12" s="46"/>
      <c r="E12" s="35"/>
      <c r="F12" s="22">
        <f t="shared" si="0"/>
        <v>0</v>
      </c>
      <c r="G12" s="23">
        <f>F12*0.47</f>
        <v>0</v>
      </c>
      <c r="H12" s="22">
        <f t="shared" si="1"/>
        <v>0</v>
      </c>
      <c r="I12" s="23">
        <f>H12*0.549</f>
        <v>0</v>
      </c>
      <c r="J12" s="22">
        <f t="shared" si="2"/>
        <v>0</v>
      </c>
      <c r="K12" s="23">
        <f>J12*0.559</f>
        <v>0</v>
      </c>
      <c r="L12" s="22">
        <f t="shared" si="3"/>
        <v>0</v>
      </c>
      <c r="M12" s="23">
        <f>L12*0.569</f>
        <v>0</v>
      </c>
      <c r="N12" s="24">
        <f t="shared" ref="N12:N16" si="4">SUM(F12:M12)</f>
        <v>0</v>
      </c>
    </row>
    <row r="13" spans="1:14" ht="15" customHeight="1" x14ac:dyDescent="0.2">
      <c r="A13" s="225"/>
      <c r="B13" s="226"/>
      <c r="C13" s="227"/>
      <c r="D13" s="46"/>
      <c r="E13" s="47"/>
      <c r="F13" s="22">
        <f t="shared" si="0"/>
        <v>0</v>
      </c>
      <c r="G13" s="23">
        <f>F13*0.47</f>
        <v>0</v>
      </c>
      <c r="H13" s="22">
        <f t="shared" si="1"/>
        <v>0</v>
      </c>
      <c r="I13" s="23">
        <f>H13*0.549</f>
        <v>0</v>
      </c>
      <c r="J13" s="22">
        <f t="shared" si="2"/>
        <v>0</v>
      </c>
      <c r="K13" s="23">
        <f>J13*0.559</f>
        <v>0</v>
      </c>
      <c r="L13" s="22">
        <f t="shared" si="3"/>
        <v>0</v>
      </c>
      <c r="M13" s="23">
        <f>L13*0.569</f>
        <v>0</v>
      </c>
      <c r="N13" s="24">
        <f t="shared" si="4"/>
        <v>0</v>
      </c>
    </row>
    <row r="14" spans="1:14" s="1" customFormat="1" ht="15" customHeight="1" x14ac:dyDescent="0.2">
      <c r="A14" s="225"/>
      <c r="B14" s="226"/>
      <c r="C14" s="227"/>
      <c r="D14" s="46"/>
      <c r="E14" s="47"/>
      <c r="F14" s="22">
        <f t="shared" si="0"/>
        <v>0</v>
      </c>
      <c r="G14" s="23">
        <f>F14*0.47</f>
        <v>0</v>
      </c>
      <c r="H14" s="22">
        <f t="shared" si="1"/>
        <v>0</v>
      </c>
      <c r="I14" s="23">
        <f>H14*0.549</f>
        <v>0</v>
      </c>
      <c r="J14" s="22">
        <f t="shared" si="2"/>
        <v>0</v>
      </c>
      <c r="K14" s="23">
        <f>J14*0.559</f>
        <v>0</v>
      </c>
      <c r="L14" s="22">
        <f t="shared" si="3"/>
        <v>0</v>
      </c>
      <c r="M14" s="23">
        <f>L14*0.569</f>
        <v>0</v>
      </c>
      <c r="N14" s="24">
        <f t="shared" si="4"/>
        <v>0</v>
      </c>
    </row>
    <row r="15" spans="1:14" s="1" customFormat="1" ht="15" customHeight="1" x14ac:dyDescent="0.2">
      <c r="A15" s="248" t="s">
        <v>127</v>
      </c>
      <c r="B15" s="249"/>
      <c r="C15" s="250"/>
      <c r="D15" s="46"/>
      <c r="E15" s="47"/>
      <c r="F15" s="22">
        <f t="shared" si="0"/>
        <v>0</v>
      </c>
      <c r="G15" s="23">
        <f>F15*0.47</f>
        <v>0</v>
      </c>
      <c r="H15" s="22">
        <f t="shared" si="1"/>
        <v>0</v>
      </c>
      <c r="I15" s="23">
        <f>H15*0.549</f>
        <v>0</v>
      </c>
      <c r="J15" s="22">
        <f t="shared" si="2"/>
        <v>0</v>
      </c>
      <c r="K15" s="23">
        <f>J15*0.559</f>
        <v>0</v>
      </c>
      <c r="L15" s="22">
        <f t="shared" si="3"/>
        <v>0</v>
      </c>
      <c r="M15" s="23">
        <f>L15*0.569</f>
        <v>0</v>
      </c>
      <c r="N15" s="24">
        <f t="shared" si="4"/>
        <v>0</v>
      </c>
    </row>
    <row r="16" spans="1:14" ht="15" customHeight="1" x14ac:dyDescent="0.2">
      <c r="A16" s="238" t="s">
        <v>69</v>
      </c>
      <c r="B16" s="239"/>
      <c r="C16" s="240"/>
      <c r="D16" s="55"/>
      <c r="E16" s="36"/>
      <c r="F16" s="22">
        <f t="shared" si="0"/>
        <v>0</v>
      </c>
      <c r="G16" s="25">
        <f>IF(F16&gt;0,520,0)</f>
        <v>0</v>
      </c>
      <c r="H16" s="22">
        <f t="shared" si="1"/>
        <v>0</v>
      </c>
      <c r="I16" s="25">
        <f>IF(F16&gt;0,530,0)</f>
        <v>0</v>
      </c>
      <c r="J16" s="22">
        <f t="shared" si="2"/>
        <v>0</v>
      </c>
      <c r="K16" s="25">
        <f>IF(F16&gt;0,540,0)</f>
        <v>0</v>
      </c>
      <c r="L16" s="22">
        <f t="shared" si="3"/>
        <v>0</v>
      </c>
      <c r="M16" s="25">
        <f>IF(F16&gt;0,550,0)</f>
        <v>0</v>
      </c>
      <c r="N16" s="24">
        <f t="shared" si="4"/>
        <v>0</v>
      </c>
    </row>
    <row r="17" spans="1:15" ht="15" customHeight="1" x14ac:dyDescent="0.25">
      <c r="A17" s="241" t="s">
        <v>7</v>
      </c>
      <c r="B17" s="242"/>
      <c r="C17" s="242"/>
      <c r="D17" s="242"/>
      <c r="E17" s="243"/>
      <c r="F17" s="5">
        <f t="shared" ref="F17:M17" si="5">SUM(F11:F16)</f>
        <v>0</v>
      </c>
      <c r="G17" s="10">
        <f t="shared" si="5"/>
        <v>0</v>
      </c>
      <c r="H17" s="5">
        <f t="shared" si="5"/>
        <v>0</v>
      </c>
      <c r="I17" s="10">
        <f t="shared" si="5"/>
        <v>0</v>
      </c>
      <c r="J17" s="5">
        <f t="shared" si="5"/>
        <v>0</v>
      </c>
      <c r="K17" s="10">
        <f t="shared" si="5"/>
        <v>0</v>
      </c>
      <c r="L17" s="5">
        <f t="shared" si="5"/>
        <v>0</v>
      </c>
      <c r="M17" s="10">
        <f t="shared" si="5"/>
        <v>0</v>
      </c>
      <c r="N17" s="6"/>
    </row>
    <row r="18" spans="1:15" ht="15" customHeight="1" x14ac:dyDescent="0.25">
      <c r="A18" s="244" t="s">
        <v>50</v>
      </c>
      <c r="B18" s="245"/>
      <c r="C18" s="245"/>
      <c r="D18" s="245"/>
      <c r="E18" s="246"/>
      <c r="F18" s="247">
        <f>F17+G17</f>
        <v>0</v>
      </c>
      <c r="G18" s="246"/>
      <c r="H18" s="247">
        <f>H17+I17</f>
        <v>0</v>
      </c>
      <c r="I18" s="246"/>
      <c r="J18" s="247">
        <f>J17+K17</f>
        <v>0</v>
      </c>
      <c r="K18" s="246"/>
      <c r="L18" s="247">
        <f>L17+M17</f>
        <v>0</v>
      </c>
      <c r="M18" s="246"/>
      <c r="N18" s="19">
        <f>SUM(N11:N16)</f>
        <v>0</v>
      </c>
      <c r="O18" s="62">
        <f>SUM(F18:M18)</f>
        <v>0</v>
      </c>
    </row>
    <row r="19" spans="1:15" ht="15" customHeight="1" x14ac:dyDescent="0.25">
      <c r="A19" s="236" t="s">
        <v>24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435"/>
      <c r="O19" s="60"/>
    </row>
    <row r="20" spans="1:15" ht="15" customHeight="1" x14ac:dyDescent="0.2">
      <c r="A20" s="175"/>
      <c r="B20" s="176"/>
      <c r="C20" s="176"/>
      <c r="D20" s="176"/>
      <c r="E20" s="224"/>
      <c r="F20" s="177"/>
      <c r="G20" s="178"/>
      <c r="H20" s="177"/>
      <c r="I20" s="178"/>
      <c r="J20" s="177"/>
      <c r="K20" s="178"/>
      <c r="L20" s="177"/>
      <c r="M20" s="178"/>
      <c r="N20" s="26">
        <f t="shared" ref="N20:N25" si="6">SUM(F20:M20)</f>
        <v>0</v>
      </c>
      <c r="O20" s="60"/>
    </row>
    <row r="21" spans="1:15" ht="15" customHeight="1" x14ac:dyDescent="0.2">
      <c r="A21" s="175"/>
      <c r="B21" s="176"/>
      <c r="C21" s="176"/>
      <c r="D21" s="176"/>
      <c r="E21" s="224"/>
      <c r="F21" s="177"/>
      <c r="G21" s="178"/>
      <c r="H21" s="177"/>
      <c r="I21" s="178"/>
      <c r="J21" s="177"/>
      <c r="K21" s="178"/>
      <c r="L21" s="177"/>
      <c r="M21" s="178"/>
      <c r="N21" s="26">
        <f t="shared" si="6"/>
        <v>0</v>
      </c>
      <c r="O21" s="60"/>
    </row>
    <row r="22" spans="1:15" ht="15" customHeight="1" x14ac:dyDescent="0.2">
      <c r="A22" s="175"/>
      <c r="B22" s="176"/>
      <c r="C22" s="176"/>
      <c r="D22" s="176"/>
      <c r="E22" s="224"/>
      <c r="F22" s="177"/>
      <c r="G22" s="178"/>
      <c r="H22" s="177"/>
      <c r="I22" s="178"/>
      <c r="J22" s="177"/>
      <c r="K22" s="178"/>
      <c r="L22" s="177"/>
      <c r="M22" s="178"/>
      <c r="N22" s="26">
        <f t="shared" si="6"/>
        <v>0</v>
      </c>
      <c r="O22" s="60"/>
    </row>
    <row r="23" spans="1:15" ht="15" customHeight="1" x14ac:dyDescent="0.2">
      <c r="A23" s="175"/>
      <c r="B23" s="176"/>
      <c r="C23" s="176"/>
      <c r="D23" s="176"/>
      <c r="E23" s="224"/>
      <c r="F23" s="177"/>
      <c r="G23" s="178"/>
      <c r="H23" s="177"/>
      <c r="I23" s="178"/>
      <c r="J23" s="177"/>
      <c r="K23" s="178"/>
      <c r="L23" s="177"/>
      <c r="M23" s="178"/>
      <c r="N23" s="26">
        <f t="shared" si="6"/>
        <v>0</v>
      </c>
      <c r="O23" s="60"/>
    </row>
    <row r="24" spans="1:15" ht="15" customHeight="1" x14ac:dyDescent="0.2">
      <c r="A24" s="231"/>
      <c r="B24" s="232"/>
      <c r="C24" s="232"/>
      <c r="D24" s="232"/>
      <c r="E24" s="233"/>
      <c r="F24" s="234"/>
      <c r="G24" s="235"/>
      <c r="H24" s="234"/>
      <c r="I24" s="235"/>
      <c r="J24" s="234"/>
      <c r="K24" s="235"/>
      <c r="L24" s="234"/>
      <c r="M24" s="235"/>
      <c r="N24" s="26">
        <f t="shared" si="6"/>
        <v>0</v>
      </c>
      <c r="O24" s="60"/>
    </row>
    <row r="25" spans="1:15" ht="15" customHeight="1" x14ac:dyDescent="0.2">
      <c r="A25" s="171"/>
      <c r="B25" s="172"/>
      <c r="C25" s="172"/>
      <c r="D25" s="172"/>
      <c r="E25" s="220"/>
      <c r="F25" s="173"/>
      <c r="G25" s="221"/>
      <c r="H25" s="173"/>
      <c r="I25" s="221"/>
      <c r="J25" s="173"/>
      <c r="K25" s="221"/>
      <c r="L25" s="173"/>
      <c r="M25" s="221"/>
      <c r="N25" s="26">
        <f t="shared" si="6"/>
        <v>0</v>
      </c>
      <c r="O25" s="60"/>
    </row>
    <row r="26" spans="1:15" ht="15" customHeight="1" x14ac:dyDescent="0.25">
      <c r="A26" s="197" t="s">
        <v>8</v>
      </c>
      <c r="B26" s="198"/>
      <c r="C26" s="198"/>
      <c r="D26" s="198"/>
      <c r="E26" s="199"/>
      <c r="F26" s="200">
        <f>SUM(F20:G25)</f>
        <v>0</v>
      </c>
      <c r="G26" s="192"/>
      <c r="H26" s="191">
        <f>SUM(H20:I25)</f>
        <v>0</v>
      </c>
      <c r="I26" s="192"/>
      <c r="J26" s="191">
        <f>SUM(J20:K25)</f>
        <v>0</v>
      </c>
      <c r="K26" s="192"/>
      <c r="L26" s="191">
        <f>SUM(L20:M25)</f>
        <v>0</v>
      </c>
      <c r="M26" s="192"/>
      <c r="N26" s="14">
        <f>SUM(N20:N25)</f>
        <v>0</v>
      </c>
      <c r="O26" s="62">
        <f>SUM(F26:M26)</f>
        <v>0</v>
      </c>
    </row>
    <row r="27" spans="1:15" ht="15" customHeight="1" x14ac:dyDescent="0.25">
      <c r="A27" s="222" t="s">
        <v>12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434"/>
      <c r="O27" s="60"/>
    </row>
    <row r="28" spans="1:15" ht="15" customHeight="1" x14ac:dyDescent="0.2">
      <c r="A28" s="175"/>
      <c r="B28" s="176"/>
      <c r="C28" s="176"/>
      <c r="D28" s="176"/>
      <c r="E28" s="224"/>
      <c r="F28" s="177"/>
      <c r="G28" s="178"/>
      <c r="H28" s="177"/>
      <c r="I28" s="178"/>
      <c r="J28" s="177"/>
      <c r="K28" s="178"/>
      <c r="L28" s="177"/>
      <c r="M28" s="178"/>
      <c r="N28" s="27">
        <f>SUM(F28:M28)</f>
        <v>0</v>
      </c>
      <c r="O28" s="60"/>
    </row>
    <row r="29" spans="1:15" s="1" customFormat="1" ht="15" customHeight="1" x14ac:dyDescent="0.2">
      <c r="A29" s="171"/>
      <c r="B29" s="172"/>
      <c r="C29" s="172"/>
      <c r="D29" s="172"/>
      <c r="E29" s="220"/>
      <c r="F29" s="173"/>
      <c r="G29" s="221"/>
      <c r="H29" s="173"/>
      <c r="I29" s="221"/>
      <c r="J29" s="173"/>
      <c r="K29" s="221"/>
      <c r="L29" s="173"/>
      <c r="M29" s="221"/>
      <c r="N29" s="27">
        <f>SUM(F29:M29)</f>
        <v>0</v>
      </c>
      <c r="O29" s="61"/>
    </row>
    <row r="30" spans="1:15" s="1" customFormat="1" ht="15" customHeight="1" x14ac:dyDescent="0.25">
      <c r="A30" s="197" t="s">
        <v>13</v>
      </c>
      <c r="B30" s="198"/>
      <c r="C30" s="198"/>
      <c r="D30" s="198"/>
      <c r="E30" s="199"/>
      <c r="F30" s="200">
        <f>SUM(F28:G29)</f>
        <v>0</v>
      </c>
      <c r="G30" s="192"/>
      <c r="H30" s="191">
        <f>SUM(H28:I29)</f>
        <v>0</v>
      </c>
      <c r="I30" s="192"/>
      <c r="J30" s="191">
        <f>SUM(J28:K29)</f>
        <v>0</v>
      </c>
      <c r="K30" s="192"/>
      <c r="L30" s="191">
        <f>SUM(L28:M29)</f>
        <v>0</v>
      </c>
      <c r="M30" s="192"/>
      <c r="N30" s="14">
        <f>SUM(N28:N29)</f>
        <v>0</v>
      </c>
      <c r="O30" s="62">
        <f>SUM(F30:M30)</f>
        <v>0</v>
      </c>
    </row>
    <row r="31" spans="1:15" ht="15" customHeight="1" x14ac:dyDescent="0.25">
      <c r="A31" s="222" t="s">
        <v>30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434"/>
      <c r="O31" s="60"/>
    </row>
    <row r="32" spans="1:15" ht="15" customHeight="1" x14ac:dyDescent="0.2">
      <c r="A32" s="175"/>
      <c r="B32" s="176"/>
      <c r="C32" s="176"/>
      <c r="D32" s="176"/>
      <c r="E32" s="224"/>
      <c r="F32" s="177"/>
      <c r="G32" s="178"/>
      <c r="H32" s="177"/>
      <c r="I32" s="178"/>
      <c r="J32" s="177"/>
      <c r="K32" s="178"/>
      <c r="L32" s="177"/>
      <c r="M32" s="178"/>
      <c r="N32" s="27">
        <f>SUM(F32:M32)</f>
        <v>0</v>
      </c>
      <c r="O32" s="60"/>
    </row>
    <row r="33" spans="1:15" s="1" customFormat="1" ht="15" customHeight="1" x14ac:dyDescent="0.2">
      <c r="A33" s="175"/>
      <c r="B33" s="176"/>
      <c r="C33" s="176"/>
      <c r="D33" s="176"/>
      <c r="E33" s="224"/>
      <c r="F33" s="177"/>
      <c r="G33" s="178"/>
      <c r="H33" s="177"/>
      <c r="I33" s="178"/>
      <c r="J33" s="177"/>
      <c r="K33" s="178"/>
      <c r="L33" s="177"/>
      <c r="M33" s="178"/>
      <c r="N33" s="27">
        <f>SUM(F33:M33)</f>
        <v>0</v>
      </c>
    </row>
    <row r="34" spans="1:15" s="1" customFormat="1" ht="15" customHeight="1" x14ac:dyDescent="0.2">
      <c r="A34" s="171"/>
      <c r="B34" s="172"/>
      <c r="C34" s="172"/>
      <c r="D34" s="172"/>
      <c r="E34" s="220"/>
      <c r="F34" s="173"/>
      <c r="G34" s="221"/>
      <c r="H34" s="173"/>
      <c r="I34" s="221"/>
      <c r="J34" s="173"/>
      <c r="K34" s="221"/>
      <c r="L34" s="173"/>
      <c r="M34" s="221"/>
      <c r="N34" s="27">
        <f>SUM(F34:M34)</f>
        <v>0</v>
      </c>
    </row>
    <row r="35" spans="1:15" s="1" customFormat="1" ht="15" customHeight="1" x14ac:dyDescent="0.25">
      <c r="A35" s="197" t="s">
        <v>9</v>
      </c>
      <c r="B35" s="198"/>
      <c r="C35" s="198"/>
      <c r="D35" s="198"/>
      <c r="E35" s="199"/>
      <c r="F35" s="200">
        <f>SUM(F32:G34)</f>
        <v>0</v>
      </c>
      <c r="G35" s="192"/>
      <c r="H35" s="191">
        <f>SUM(H32:I34)</f>
        <v>0</v>
      </c>
      <c r="I35" s="192"/>
      <c r="J35" s="191">
        <f>SUM(J32:K34)</f>
        <v>0</v>
      </c>
      <c r="K35" s="192"/>
      <c r="L35" s="191">
        <f>SUM(L32:M34)</f>
        <v>0</v>
      </c>
      <c r="M35" s="192"/>
      <c r="N35" s="14">
        <f>SUM(N32:N34)</f>
        <v>0</v>
      </c>
      <c r="O35" s="62">
        <f>SUM(F35:M35)</f>
        <v>0</v>
      </c>
    </row>
    <row r="36" spans="1:15" ht="15" customHeight="1" x14ac:dyDescent="0.25">
      <c r="A36" s="168" t="s">
        <v>29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70"/>
    </row>
    <row r="37" spans="1:15" ht="15" customHeight="1" x14ac:dyDescent="0.2">
      <c r="A37" s="175"/>
      <c r="B37" s="176"/>
      <c r="C37" s="176"/>
      <c r="D37" s="176"/>
      <c r="E37" s="176"/>
      <c r="F37" s="432"/>
      <c r="G37" s="433"/>
      <c r="H37" s="432"/>
      <c r="I37" s="433"/>
      <c r="J37" s="432"/>
      <c r="K37" s="433"/>
      <c r="L37" s="432"/>
      <c r="M37" s="433"/>
      <c r="N37" s="27">
        <f>SUM(F37:M37)</f>
        <v>0</v>
      </c>
    </row>
    <row r="38" spans="1:15" ht="15" customHeight="1" x14ac:dyDescent="0.2">
      <c r="A38" s="202"/>
      <c r="B38" s="203"/>
      <c r="C38" s="203"/>
      <c r="D38" s="203"/>
      <c r="E38" s="203"/>
      <c r="F38" s="430"/>
      <c r="G38" s="431"/>
      <c r="H38" s="430"/>
      <c r="I38" s="431"/>
      <c r="J38" s="430"/>
      <c r="K38" s="431"/>
      <c r="L38" s="430"/>
      <c r="M38" s="431"/>
      <c r="N38" s="27">
        <f>SUM(F38:M38)</f>
        <v>0</v>
      </c>
    </row>
    <row r="39" spans="1:15" ht="15" customHeight="1" x14ac:dyDescent="0.2">
      <c r="A39" s="171"/>
      <c r="B39" s="172"/>
      <c r="C39" s="172"/>
      <c r="D39" s="172"/>
      <c r="E39" s="172"/>
      <c r="F39" s="428"/>
      <c r="G39" s="429"/>
      <c r="H39" s="428"/>
      <c r="I39" s="429"/>
      <c r="J39" s="428"/>
      <c r="K39" s="429"/>
      <c r="L39" s="428"/>
      <c r="M39" s="429"/>
      <c r="N39" s="27">
        <f>SUM(F39:M39)</f>
        <v>0</v>
      </c>
    </row>
    <row r="40" spans="1:15" ht="15" customHeight="1" x14ac:dyDescent="0.25">
      <c r="A40" s="197" t="s">
        <v>23</v>
      </c>
      <c r="B40" s="198"/>
      <c r="C40" s="198"/>
      <c r="D40" s="198"/>
      <c r="E40" s="199"/>
      <c r="F40" s="191">
        <f>SUM(F37:G39)</f>
        <v>0</v>
      </c>
      <c r="G40" s="192"/>
      <c r="H40" s="191">
        <f>SUM(H37:I39)</f>
        <v>0</v>
      </c>
      <c r="I40" s="192"/>
      <c r="J40" s="191">
        <f>SUM(J37:K39)</f>
        <v>0</v>
      </c>
      <c r="K40" s="192"/>
      <c r="L40" s="191">
        <f>SUM(L37:M39)</f>
        <v>0</v>
      </c>
      <c r="M40" s="192"/>
      <c r="N40" s="14">
        <f>SUM(N37:N39)</f>
        <v>0</v>
      </c>
      <c r="O40" s="62">
        <f>SUM(F40:M40)</f>
        <v>0</v>
      </c>
    </row>
    <row r="41" spans="1:15" ht="15" customHeight="1" x14ac:dyDescent="0.25">
      <c r="A41" s="168" t="s">
        <v>59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70"/>
    </row>
    <row r="42" spans="1:15" ht="15" customHeight="1" x14ac:dyDescent="0.2">
      <c r="A42" s="426" t="s">
        <v>56</v>
      </c>
      <c r="B42" s="427"/>
      <c r="C42" s="423" t="s">
        <v>33</v>
      </c>
      <c r="D42" s="423"/>
      <c r="E42" s="423"/>
      <c r="F42" s="417"/>
      <c r="G42" s="418"/>
      <c r="H42" s="417"/>
      <c r="I42" s="418"/>
      <c r="J42" s="417"/>
      <c r="K42" s="418"/>
      <c r="L42" s="417"/>
      <c r="M42" s="418"/>
      <c r="N42" s="39">
        <f t="shared" ref="N42:N53" si="7">SUM(F42:M42)</f>
        <v>0</v>
      </c>
      <c r="O42" s="13"/>
    </row>
    <row r="43" spans="1:15" ht="15" customHeight="1" x14ac:dyDescent="0.2">
      <c r="A43" s="404" t="s">
        <v>42</v>
      </c>
      <c r="B43" s="405"/>
      <c r="C43" s="423" t="s">
        <v>34</v>
      </c>
      <c r="D43" s="423"/>
      <c r="E43" s="423"/>
      <c r="F43" s="410"/>
      <c r="G43" s="411"/>
      <c r="H43" s="410"/>
      <c r="I43" s="411"/>
      <c r="J43" s="410"/>
      <c r="K43" s="411"/>
      <c r="L43" s="410"/>
      <c r="M43" s="411"/>
      <c r="N43" s="29">
        <f t="shared" si="7"/>
        <v>0</v>
      </c>
      <c r="O43" s="13"/>
    </row>
    <row r="44" spans="1:15" ht="15" customHeight="1" x14ac:dyDescent="0.25">
      <c r="A44" s="404"/>
      <c r="B44" s="405"/>
      <c r="C44" s="419" t="s">
        <v>39</v>
      </c>
      <c r="D44" s="419"/>
      <c r="E44" s="419"/>
      <c r="F44" s="421">
        <f>SUM(F42:G43)</f>
        <v>0</v>
      </c>
      <c r="G44" s="422"/>
      <c r="H44" s="421">
        <f>SUM(H42:I43)</f>
        <v>0</v>
      </c>
      <c r="I44" s="422"/>
      <c r="J44" s="421">
        <f>SUM(J42:K43)</f>
        <v>0</v>
      </c>
      <c r="K44" s="422"/>
      <c r="L44" s="421">
        <f>SUM(L42:M43)</f>
        <v>0</v>
      </c>
      <c r="M44" s="422"/>
      <c r="N44" s="41">
        <f>SUM(F44:M44)</f>
        <v>0</v>
      </c>
      <c r="O44" s="116">
        <f>N42+N43</f>
        <v>0</v>
      </c>
    </row>
    <row r="45" spans="1:15" ht="15" customHeight="1" x14ac:dyDescent="0.2">
      <c r="A45" s="404"/>
      <c r="B45" s="405"/>
      <c r="C45" s="412" t="s">
        <v>43</v>
      </c>
      <c r="D45" s="412"/>
      <c r="E45" s="412"/>
      <c r="F45" s="363">
        <f>IF(F44&gt;25000,25000,F44)</f>
        <v>0</v>
      </c>
      <c r="G45" s="364"/>
      <c r="H45" s="363">
        <f>IF(F44+H44&lt;25000,H44,IF((25000-F44)&lt;0,0,25000-F44))</f>
        <v>0</v>
      </c>
      <c r="I45" s="364"/>
      <c r="J45" s="363">
        <f>IF(F44+H44+J44&lt;25000,J44,IF((25000-(F44+H44))&lt;0,0,25000-(F44+H44)))</f>
        <v>0</v>
      </c>
      <c r="K45" s="364"/>
      <c r="L45" s="363">
        <f>IF(F44+H44+J44+L44&lt;25000,L44,IF((25000-(F44+H44+J44))&lt;0,0,25000-(F44+H44+J44)))</f>
        <v>0</v>
      </c>
      <c r="M45" s="364"/>
      <c r="N45" s="40">
        <f>SUM(F45:M45)</f>
        <v>0</v>
      </c>
      <c r="O45" s="117"/>
    </row>
    <row r="46" spans="1:15" ht="15" customHeight="1" x14ac:dyDescent="0.2">
      <c r="A46" s="413" t="s">
        <v>57</v>
      </c>
      <c r="B46" s="414"/>
      <c r="C46" s="415" t="s">
        <v>35</v>
      </c>
      <c r="D46" s="415"/>
      <c r="E46" s="416"/>
      <c r="F46" s="417"/>
      <c r="G46" s="418"/>
      <c r="H46" s="417"/>
      <c r="I46" s="418"/>
      <c r="J46" s="417"/>
      <c r="K46" s="418"/>
      <c r="L46" s="417"/>
      <c r="M46" s="418"/>
      <c r="N46" s="39">
        <f t="shared" si="7"/>
        <v>0</v>
      </c>
      <c r="O46" s="117"/>
    </row>
    <row r="47" spans="1:15" ht="15" customHeight="1" x14ac:dyDescent="0.2">
      <c r="A47" s="404" t="s">
        <v>42</v>
      </c>
      <c r="B47" s="405"/>
      <c r="C47" s="423" t="s">
        <v>36</v>
      </c>
      <c r="D47" s="423"/>
      <c r="E47" s="424"/>
      <c r="F47" s="410"/>
      <c r="G47" s="411"/>
      <c r="H47" s="410"/>
      <c r="I47" s="411"/>
      <c r="J47" s="410"/>
      <c r="K47" s="411"/>
      <c r="L47" s="410"/>
      <c r="M47" s="411"/>
      <c r="N47" s="29">
        <f t="shared" si="7"/>
        <v>0</v>
      </c>
      <c r="O47" s="117"/>
    </row>
    <row r="48" spans="1:15" ht="15" customHeight="1" x14ac:dyDescent="0.25">
      <c r="A48" s="404"/>
      <c r="B48" s="405"/>
      <c r="C48" s="419" t="s">
        <v>40</v>
      </c>
      <c r="D48" s="419"/>
      <c r="E48" s="420"/>
      <c r="F48" s="421">
        <f>SUM(F46:G47)</f>
        <v>0</v>
      </c>
      <c r="G48" s="422"/>
      <c r="H48" s="421">
        <f>SUM(H46:I47)</f>
        <v>0</v>
      </c>
      <c r="I48" s="422"/>
      <c r="J48" s="421">
        <f>SUM(J46:K47)</f>
        <v>0</v>
      </c>
      <c r="K48" s="422"/>
      <c r="L48" s="421">
        <f>SUM(L46:M47)</f>
        <v>0</v>
      </c>
      <c r="M48" s="422"/>
      <c r="N48" s="41">
        <f>SUM(F48:M48)</f>
        <v>0</v>
      </c>
      <c r="O48" s="116">
        <f>N47+N46</f>
        <v>0</v>
      </c>
    </row>
    <row r="49" spans="1:15" ht="15" customHeight="1" x14ac:dyDescent="0.2">
      <c r="A49" s="406"/>
      <c r="B49" s="407"/>
      <c r="C49" s="412" t="s">
        <v>43</v>
      </c>
      <c r="D49" s="412"/>
      <c r="E49" s="425"/>
      <c r="F49" s="363">
        <f>IF(F48&gt;25000,25000,F48)</f>
        <v>0</v>
      </c>
      <c r="G49" s="364"/>
      <c r="H49" s="363">
        <f>IF(F48+H48&lt;25000,H48,IF((25000-F48)&lt;0,0,25000-F48))</f>
        <v>0</v>
      </c>
      <c r="I49" s="364"/>
      <c r="J49" s="363">
        <f>IF(F48+H48+J48&lt;25000,J48,IF((25000-(F48+H48))&lt;0,0,25000-(F48+H48)))</f>
        <v>0</v>
      </c>
      <c r="K49" s="364"/>
      <c r="L49" s="363">
        <f>IF(F48+H48+J48+L48&lt;25000,L48,IF((25000-(F48+H48+J48))&lt;0,0,25000-(F48+H48+J48)))</f>
        <v>0</v>
      </c>
      <c r="M49" s="364"/>
      <c r="N49" s="40">
        <f t="shared" si="7"/>
        <v>0</v>
      </c>
      <c r="O49" s="117"/>
    </row>
    <row r="50" spans="1:15" ht="15" customHeight="1" x14ac:dyDescent="0.2">
      <c r="A50" s="413" t="s">
        <v>58</v>
      </c>
      <c r="B50" s="414"/>
      <c r="C50" s="415" t="s">
        <v>37</v>
      </c>
      <c r="D50" s="415"/>
      <c r="E50" s="416"/>
      <c r="F50" s="417"/>
      <c r="G50" s="418"/>
      <c r="H50" s="417"/>
      <c r="I50" s="418"/>
      <c r="J50" s="417"/>
      <c r="K50" s="418"/>
      <c r="L50" s="417"/>
      <c r="M50" s="418"/>
      <c r="N50" s="39">
        <f t="shared" si="7"/>
        <v>0</v>
      </c>
      <c r="O50" s="117"/>
    </row>
    <row r="51" spans="1:15" ht="15" customHeight="1" x14ac:dyDescent="0.2">
      <c r="A51" s="404" t="s">
        <v>42</v>
      </c>
      <c r="B51" s="405"/>
      <c r="C51" s="408" t="s">
        <v>38</v>
      </c>
      <c r="D51" s="408"/>
      <c r="E51" s="409"/>
      <c r="F51" s="410"/>
      <c r="G51" s="411"/>
      <c r="H51" s="410"/>
      <c r="I51" s="411"/>
      <c r="J51" s="410"/>
      <c r="K51" s="411"/>
      <c r="L51" s="410"/>
      <c r="M51" s="411"/>
      <c r="N51" s="29">
        <f t="shared" si="7"/>
        <v>0</v>
      </c>
      <c r="O51" s="117"/>
    </row>
    <row r="52" spans="1:15" ht="15" customHeight="1" x14ac:dyDescent="0.25">
      <c r="A52" s="404"/>
      <c r="B52" s="405"/>
      <c r="C52" s="401" t="s">
        <v>41</v>
      </c>
      <c r="D52" s="401"/>
      <c r="E52" s="401"/>
      <c r="F52" s="402">
        <f>SUM(F50:G51)</f>
        <v>0</v>
      </c>
      <c r="G52" s="403"/>
      <c r="H52" s="402">
        <f>SUM(H50:I51)</f>
        <v>0</v>
      </c>
      <c r="I52" s="403"/>
      <c r="J52" s="402">
        <f>SUM(J50:K51)</f>
        <v>0</v>
      </c>
      <c r="K52" s="403"/>
      <c r="L52" s="402">
        <f>SUM(L50:M51)</f>
        <v>0</v>
      </c>
      <c r="M52" s="403"/>
      <c r="N52" s="41">
        <f>SUM(F52:M52)</f>
        <v>0</v>
      </c>
      <c r="O52" s="116">
        <f>N50+N51</f>
        <v>0</v>
      </c>
    </row>
    <row r="53" spans="1:15" ht="15" customHeight="1" x14ac:dyDescent="0.2">
      <c r="A53" s="406"/>
      <c r="B53" s="407"/>
      <c r="C53" s="412" t="s">
        <v>43</v>
      </c>
      <c r="D53" s="412"/>
      <c r="E53" s="412"/>
      <c r="F53" s="363">
        <f>IF(F52&gt;25000,25000,F52)</f>
        <v>0</v>
      </c>
      <c r="G53" s="364"/>
      <c r="H53" s="363">
        <f>IF(F52+H52&lt;25000,H52,IF((25000-F52)&lt;0,0,25000-F52))</f>
        <v>0</v>
      </c>
      <c r="I53" s="364"/>
      <c r="J53" s="363">
        <f>IF(F52+H52+J52&lt;25000,J52,IF((25000-(F52+H52))&lt;0,0,25000-(F52+H52)))</f>
        <v>0</v>
      </c>
      <c r="K53" s="364"/>
      <c r="L53" s="363">
        <f>IF(F52+H52+J52+L52&lt;25000,L52,IF((25000-(F52+H52+J52))&lt;0,0,25000-(F52+H52+J52)))</f>
        <v>0</v>
      </c>
      <c r="M53" s="364"/>
      <c r="N53" s="40">
        <f t="shared" si="7"/>
        <v>0</v>
      </c>
      <c r="O53" s="13"/>
    </row>
    <row r="54" spans="1:15" ht="15" customHeight="1" x14ac:dyDescent="0.25">
      <c r="A54" s="193" t="s">
        <v>22</v>
      </c>
      <c r="B54" s="194"/>
      <c r="C54" s="194"/>
      <c r="D54" s="194"/>
      <c r="E54" s="194"/>
      <c r="F54" s="195">
        <f>F44+F48+F52</f>
        <v>0</v>
      </c>
      <c r="G54" s="400"/>
      <c r="H54" s="195">
        <f>H44+H48+H52</f>
        <v>0</v>
      </c>
      <c r="I54" s="400"/>
      <c r="J54" s="195">
        <f>J44+J48+J52</f>
        <v>0</v>
      </c>
      <c r="K54" s="400"/>
      <c r="L54" s="195">
        <f>L44+L48+L52</f>
        <v>0</v>
      </c>
      <c r="M54" s="400"/>
      <c r="N54" s="17">
        <f>N44+N48+N52</f>
        <v>0</v>
      </c>
      <c r="O54" s="59">
        <f>SUM(F54:M54)</f>
        <v>0</v>
      </c>
    </row>
    <row r="55" spans="1:15" ht="15" customHeight="1" x14ac:dyDescent="0.25">
      <c r="A55" s="197" t="s">
        <v>43</v>
      </c>
      <c r="B55" s="198"/>
      <c r="C55" s="198"/>
      <c r="D55" s="198"/>
      <c r="E55" s="198"/>
      <c r="F55" s="191">
        <f>F45+F49+F53</f>
        <v>0</v>
      </c>
      <c r="G55" s="200"/>
      <c r="H55" s="191">
        <f>H45+H49+H53</f>
        <v>0</v>
      </c>
      <c r="I55" s="192"/>
      <c r="J55" s="191">
        <f>J45+J49+J53</f>
        <v>0</v>
      </c>
      <c r="K55" s="192"/>
      <c r="L55" s="191">
        <f>L45+L49+L53</f>
        <v>0</v>
      </c>
      <c r="M55" s="192"/>
      <c r="N55" s="38">
        <f>SUM(F55:M55)</f>
        <v>0</v>
      </c>
      <c r="O55" s="59">
        <f>N45+N49+N53</f>
        <v>0</v>
      </c>
    </row>
    <row r="56" spans="1:15" ht="15" customHeight="1" x14ac:dyDescent="0.25">
      <c r="A56" s="254" t="s">
        <v>27</v>
      </c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6"/>
    </row>
    <row r="57" spans="1:15" ht="15" customHeight="1" x14ac:dyDescent="0.2">
      <c r="A57" s="175"/>
      <c r="B57" s="176"/>
      <c r="C57" s="176"/>
      <c r="D57" s="176"/>
      <c r="E57" s="176"/>
      <c r="F57" s="177"/>
      <c r="G57" s="178"/>
      <c r="H57" s="177"/>
      <c r="I57" s="178"/>
      <c r="J57" s="177"/>
      <c r="K57" s="178"/>
      <c r="L57" s="177"/>
      <c r="M57" s="178"/>
      <c r="N57" s="28">
        <f>SUM(F57:M57)</f>
        <v>0</v>
      </c>
    </row>
    <row r="58" spans="1:15" ht="15" customHeight="1" x14ac:dyDescent="0.2">
      <c r="A58" s="179"/>
      <c r="B58" s="180"/>
      <c r="C58" s="180"/>
      <c r="D58" s="180"/>
      <c r="E58" s="180"/>
      <c r="F58" s="181"/>
      <c r="G58" s="182"/>
      <c r="H58" s="181"/>
      <c r="I58" s="182"/>
      <c r="J58" s="181"/>
      <c r="K58" s="182"/>
      <c r="L58" s="181"/>
      <c r="M58" s="182"/>
      <c r="N58" s="28">
        <f>SUM(F58:M58)</f>
        <v>0</v>
      </c>
    </row>
    <row r="59" spans="1:15" ht="15" customHeight="1" thickBot="1" x14ac:dyDescent="0.3">
      <c r="A59" s="183" t="s">
        <v>28</v>
      </c>
      <c r="B59" s="184"/>
      <c r="C59" s="184"/>
      <c r="D59" s="184"/>
      <c r="E59" s="184"/>
      <c r="F59" s="185">
        <f>SUM(F57:G58)</f>
        <v>0</v>
      </c>
      <c r="G59" s="186"/>
      <c r="H59" s="185">
        <f>SUM(H57:I58)</f>
        <v>0</v>
      </c>
      <c r="I59" s="186"/>
      <c r="J59" s="185">
        <f>SUM(J57:K58)</f>
        <v>0</v>
      </c>
      <c r="K59" s="186"/>
      <c r="L59" s="185">
        <f>SUM(L57:M58)</f>
        <v>0</v>
      </c>
      <c r="M59" s="186"/>
      <c r="N59" s="16">
        <f>SUM(N57:N58)</f>
        <v>0</v>
      </c>
      <c r="O59" s="62">
        <f>SUM(F59:M59)</f>
        <v>0</v>
      </c>
    </row>
    <row r="60" spans="1:15" ht="15" customHeight="1" x14ac:dyDescent="0.25">
      <c r="A60" s="396" t="s">
        <v>10</v>
      </c>
      <c r="B60" s="397"/>
      <c r="C60" s="397"/>
      <c r="D60" s="397"/>
      <c r="E60" s="397"/>
      <c r="F60" s="398">
        <f>F18+F26+F30+F35+F40+F54+F59</f>
        <v>0</v>
      </c>
      <c r="G60" s="399"/>
      <c r="H60" s="398">
        <f>H18+H26+H30+H35+H40+H54+H59</f>
        <v>0</v>
      </c>
      <c r="I60" s="399"/>
      <c r="J60" s="398">
        <f>J18+J26+J30+J35+J40+J54+J59</f>
        <v>0</v>
      </c>
      <c r="K60" s="399"/>
      <c r="L60" s="398">
        <f>L18+L26+L30+L35+L40+L54+L59</f>
        <v>0</v>
      </c>
      <c r="M60" s="399"/>
      <c r="N60" s="20">
        <f>SUM(F60:M60)</f>
        <v>0</v>
      </c>
      <c r="O60" s="62">
        <f>N18+N26+N30+N35+N40+N54+N59</f>
        <v>0</v>
      </c>
    </row>
    <row r="61" spans="1:15" ht="15" customHeight="1" x14ac:dyDescent="0.2">
      <c r="A61" s="394" t="s">
        <v>71</v>
      </c>
      <c r="B61" s="395"/>
      <c r="C61" s="395"/>
      <c r="D61" s="395"/>
      <c r="E61" s="395"/>
      <c r="F61" s="201">
        <f>F60-F43-F47-F51</f>
        <v>0</v>
      </c>
      <c r="G61" s="178"/>
      <c r="H61" s="201">
        <f>H60-H43-H47-H51</f>
        <v>0</v>
      </c>
      <c r="I61" s="178"/>
      <c r="J61" s="201">
        <f>J60-J43-J47-J51</f>
        <v>0</v>
      </c>
      <c r="K61" s="178"/>
      <c r="L61" s="201">
        <f>L60-L43-L47-L51</f>
        <v>0</v>
      </c>
      <c r="M61" s="178"/>
      <c r="N61" s="63">
        <f>N60-N43-N47-N51</f>
        <v>0</v>
      </c>
      <c r="O61" s="59">
        <f>SUM(F61:M61)</f>
        <v>0</v>
      </c>
    </row>
    <row r="62" spans="1:15" ht="15" customHeight="1" x14ac:dyDescent="0.25">
      <c r="A62" s="261" t="s">
        <v>32</v>
      </c>
      <c r="B62" s="262"/>
      <c r="C62" s="262"/>
      <c r="D62" s="262"/>
      <c r="E62" s="262"/>
      <c r="F62" s="263">
        <f>F18+F26+F35+F40+F55+F59</f>
        <v>0</v>
      </c>
      <c r="G62" s="264"/>
      <c r="H62" s="263">
        <f>H18+H26+H35+H40+H55+H59</f>
        <v>0</v>
      </c>
      <c r="I62" s="264"/>
      <c r="J62" s="263">
        <f>J18+J26+J35+J40+J55+J59</f>
        <v>0</v>
      </c>
      <c r="K62" s="264"/>
      <c r="L62" s="263">
        <f>L18+L26+L35+L40+L55+L59</f>
        <v>0</v>
      </c>
      <c r="M62" s="264"/>
      <c r="N62" s="11">
        <f>SUM(F62:M62)</f>
        <v>0</v>
      </c>
      <c r="O62" s="115">
        <f>N18+N26+N35+N40+N55+N59</f>
        <v>0</v>
      </c>
    </row>
    <row r="63" spans="1:15" ht="15" customHeight="1" x14ac:dyDescent="0.25">
      <c r="A63" s="193" t="s">
        <v>25</v>
      </c>
      <c r="B63" s="194"/>
      <c r="C63" s="194"/>
      <c r="D63" s="194"/>
      <c r="E63" s="30">
        <v>0.48499999999999999</v>
      </c>
      <c r="F63" s="195">
        <f>F62*E63</f>
        <v>0</v>
      </c>
      <c r="G63" s="196"/>
      <c r="H63" s="392">
        <f>H62*E63</f>
        <v>0</v>
      </c>
      <c r="I63" s="393"/>
      <c r="J63" s="392">
        <f>J62*E63</f>
        <v>0</v>
      </c>
      <c r="K63" s="393"/>
      <c r="L63" s="392">
        <f>L62*E63</f>
        <v>0</v>
      </c>
      <c r="M63" s="393"/>
      <c r="N63" s="17">
        <f>SUM(F63:M63)</f>
        <v>0</v>
      </c>
      <c r="O63" s="115">
        <f>O62*E63</f>
        <v>0</v>
      </c>
    </row>
    <row r="64" spans="1:15" ht="15" customHeight="1" thickBot="1" x14ac:dyDescent="0.3">
      <c r="A64" s="257" t="s">
        <v>31</v>
      </c>
      <c r="B64" s="258"/>
      <c r="C64" s="258"/>
      <c r="D64" s="258"/>
      <c r="E64" s="258"/>
      <c r="F64" s="259">
        <f>F60+F63</f>
        <v>0</v>
      </c>
      <c r="G64" s="391"/>
      <c r="H64" s="259">
        <f>H60+H63</f>
        <v>0</v>
      </c>
      <c r="I64" s="391"/>
      <c r="J64" s="259">
        <f>J60+J63</f>
        <v>0</v>
      </c>
      <c r="K64" s="391"/>
      <c r="L64" s="259">
        <f>L60+L63</f>
        <v>0</v>
      </c>
      <c r="M64" s="391"/>
      <c r="N64" s="18">
        <f>SUM(F64:M64)</f>
        <v>0</v>
      </c>
      <c r="O64" s="62">
        <f>N60+N63</f>
        <v>0</v>
      </c>
    </row>
    <row r="65" spans="1:8" ht="13.5" thickTop="1" x14ac:dyDescent="0.2"/>
    <row r="66" spans="1:8" ht="14.25" x14ac:dyDescent="0.2">
      <c r="A66" s="165" t="s">
        <v>45</v>
      </c>
      <c r="B66" s="165"/>
      <c r="C66" s="165"/>
      <c r="D66" s="165"/>
      <c r="E66" s="165"/>
      <c r="F66" s="165"/>
      <c r="G66" s="165"/>
      <c r="H66" s="110"/>
    </row>
    <row r="67" spans="1:8" x14ac:dyDescent="0.2">
      <c r="A67" s="66"/>
      <c r="B67" s="66"/>
      <c r="C67" s="66"/>
      <c r="D67" s="66"/>
      <c r="E67" s="66"/>
      <c r="F67" s="66"/>
      <c r="G67" s="66"/>
      <c r="H67" s="66"/>
    </row>
    <row r="68" spans="1:8" ht="15" x14ac:dyDescent="0.25">
      <c r="A68" s="166" t="s">
        <v>48</v>
      </c>
      <c r="B68" s="166"/>
      <c r="C68" s="166"/>
      <c r="D68" s="166"/>
      <c r="E68" s="166"/>
      <c r="F68" s="166"/>
      <c r="G68" s="166"/>
      <c r="H68" s="111"/>
    </row>
    <row r="69" spans="1:8" ht="14.25" customHeight="1" x14ac:dyDescent="0.2">
      <c r="A69" s="167" t="s">
        <v>79</v>
      </c>
      <c r="B69" s="167"/>
      <c r="C69" s="167"/>
      <c r="D69" s="167"/>
      <c r="E69" s="167"/>
      <c r="F69" s="167"/>
      <c r="G69" s="167"/>
      <c r="H69" s="167"/>
    </row>
    <row r="70" spans="1:8" ht="14.25" x14ac:dyDescent="0.2">
      <c r="A70" s="111"/>
      <c r="B70" s="111"/>
      <c r="C70" s="111"/>
      <c r="D70" s="111"/>
      <c r="E70" s="111"/>
      <c r="F70" s="111"/>
      <c r="G70" s="111"/>
      <c r="H70" s="111"/>
    </row>
    <row r="71" spans="1:8" ht="12.75" customHeight="1" x14ac:dyDescent="0.2">
      <c r="A71" s="251" t="s">
        <v>49</v>
      </c>
      <c r="B71" s="251"/>
      <c r="C71" s="251"/>
      <c r="D71" s="251"/>
      <c r="E71" s="251"/>
      <c r="F71" s="251"/>
      <c r="G71" s="251"/>
      <c r="H71" s="251"/>
    </row>
    <row r="72" spans="1:8" ht="12.75" customHeight="1" x14ac:dyDescent="0.2">
      <c r="A72" s="251"/>
      <c r="B72" s="251"/>
      <c r="C72" s="251"/>
      <c r="D72" s="251"/>
      <c r="E72" s="251"/>
      <c r="F72" s="251"/>
      <c r="G72" s="251"/>
      <c r="H72" s="251"/>
    </row>
    <row r="73" spans="1:8" ht="12.75" customHeight="1" x14ac:dyDescent="0.2">
      <c r="A73" s="251"/>
      <c r="B73" s="251"/>
      <c r="C73" s="251"/>
      <c r="D73" s="251"/>
      <c r="E73" s="251"/>
      <c r="F73" s="251"/>
      <c r="G73" s="251"/>
      <c r="H73" s="251"/>
    </row>
    <row r="74" spans="1:8" ht="12.75" customHeight="1" x14ac:dyDescent="0.2">
      <c r="A74" s="251"/>
      <c r="B74" s="251"/>
      <c r="C74" s="251"/>
      <c r="D74" s="251"/>
      <c r="E74" s="251"/>
      <c r="F74" s="251"/>
      <c r="G74" s="251"/>
      <c r="H74" s="251"/>
    </row>
    <row r="75" spans="1:8" ht="15" x14ac:dyDescent="0.25">
      <c r="B75" s="112"/>
      <c r="C75" s="112"/>
      <c r="D75" s="112"/>
      <c r="E75" s="112"/>
      <c r="F75" s="112"/>
      <c r="G75" s="112"/>
      <c r="H75" s="112"/>
    </row>
    <row r="77" spans="1:8" ht="15" x14ac:dyDescent="0.25">
      <c r="A77" s="112" t="s">
        <v>80</v>
      </c>
    </row>
  </sheetData>
  <mergeCells count="246">
    <mergeCell ref="A1:N1"/>
    <mergeCell ref="A2:B5"/>
    <mergeCell ref="D2:M2"/>
    <mergeCell ref="N2:N5"/>
    <mergeCell ref="D3:M3"/>
    <mergeCell ref="D4:M4"/>
    <mergeCell ref="C5:F5"/>
    <mergeCell ref="H5:J5"/>
    <mergeCell ref="K5:L5"/>
    <mergeCell ref="A14:C14"/>
    <mergeCell ref="A15:C15"/>
    <mergeCell ref="A12:C12"/>
    <mergeCell ref="A13:C13"/>
    <mergeCell ref="A10:C10"/>
    <mergeCell ref="A11:C11"/>
    <mergeCell ref="A7:N7"/>
    <mergeCell ref="A8:E8"/>
    <mergeCell ref="F8:G8"/>
    <mergeCell ref="H8:I8"/>
    <mergeCell ref="J8:K8"/>
    <mergeCell ref="L8:M8"/>
    <mergeCell ref="N8:N9"/>
    <mergeCell ref="A9:M9"/>
    <mergeCell ref="A19:N19"/>
    <mergeCell ref="A20:E20"/>
    <mergeCell ref="F20:G20"/>
    <mergeCell ref="H20:I20"/>
    <mergeCell ref="J20:K20"/>
    <mergeCell ref="L20:M20"/>
    <mergeCell ref="A16:C16"/>
    <mergeCell ref="A17:E17"/>
    <mergeCell ref="A18:E18"/>
    <mergeCell ref="F18:G18"/>
    <mergeCell ref="H18:I18"/>
    <mergeCell ref="J18:K18"/>
    <mergeCell ref="L18:M18"/>
    <mergeCell ref="A22:E22"/>
    <mergeCell ref="F22:G22"/>
    <mergeCell ref="H22:I22"/>
    <mergeCell ref="J22:K22"/>
    <mergeCell ref="L22:M22"/>
    <mergeCell ref="A21:E21"/>
    <mergeCell ref="F21:G21"/>
    <mergeCell ref="H21:I21"/>
    <mergeCell ref="J21:K21"/>
    <mergeCell ref="L21:M21"/>
    <mergeCell ref="A24:E24"/>
    <mergeCell ref="F24:G24"/>
    <mergeCell ref="H24:I24"/>
    <mergeCell ref="J24:K24"/>
    <mergeCell ref="L24:M24"/>
    <mergeCell ref="A23:E23"/>
    <mergeCell ref="F23:G23"/>
    <mergeCell ref="H23:I23"/>
    <mergeCell ref="J23:K23"/>
    <mergeCell ref="L23:M23"/>
    <mergeCell ref="A26:E26"/>
    <mergeCell ref="F26:G26"/>
    <mergeCell ref="H26:I26"/>
    <mergeCell ref="J26:K26"/>
    <mergeCell ref="L26:M26"/>
    <mergeCell ref="A25:E25"/>
    <mergeCell ref="F25:G25"/>
    <mergeCell ref="H25:I25"/>
    <mergeCell ref="J25:K25"/>
    <mergeCell ref="L25:M25"/>
    <mergeCell ref="A29:E29"/>
    <mergeCell ref="F29:G29"/>
    <mergeCell ref="H29:I29"/>
    <mergeCell ref="J29:K29"/>
    <mergeCell ref="L29:M29"/>
    <mergeCell ref="A27:N27"/>
    <mergeCell ref="A28:E28"/>
    <mergeCell ref="F28:G28"/>
    <mergeCell ref="H28:I28"/>
    <mergeCell ref="J28:K28"/>
    <mergeCell ref="L28:M28"/>
    <mergeCell ref="A31:N31"/>
    <mergeCell ref="A32:E32"/>
    <mergeCell ref="F32:G32"/>
    <mergeCell ref="H32:I32"/>
    <mergeCell ref="J32:K32"/>
    <mergeCell ref="L32:M32"/>
    <mergeCell ref="A30:E30"/>
    <mergeCell ref="F30:G30"/>
    <mergeCell ref="H30:I30"/>
    <mergeCell ref="J30:K30"/>
    <mergeCell ref="L30:M30"/>
    <mergeCell ref="A34:E34"/>
    <mergeCell ref="F34:G34"/>
    <mergeCell ref="H34:I34"/>
    <mergeCell ref="J34:K34"/>
    <mergeCell ref="L34:M34"/>
    <mergeCell ref="A33:E33"/>
    <mergeCell ref="F33:G33"/>
    <mergeCell ref="H33:I33"/>
    <mergeCell ref="J33:K33"/>
    <mergeCell ref="L33:M33"/>
    <mergeCell ref="A36:N36"/>
    <mergeCell ref="A37:E37"/>
    <mergeCell ref="F37:G37"/>
    <mergeCell ref="H37:I37"/>
    <mergeCell ref="J37:K37"/>
    <mergeCell ref="L37:M37"/>
    <mergeCell ref="A35:E35"/>
    <mergeCell ref="F35:G35"/>
    <mergeCell ref="H35:I35"/>
    <mergeCell ref="J35:K35"/>
    <mergeCell ref="L35:M35"/>
    <mergeCell ref="A39:E39"/>
    <mergeCell ref="F39:G39"/>
    <mergeCell ref="H39:I39"/>
    <mergeCell ref="J39:K39"/>
    <mergeCell ref="L39:M39"/>
    <mergeCell ref="A38:E38"/>
    <mergeCell ref="F38:G38"/>
    <mergeCell ref="H38:I38"/>
    <mergeCell ref="J38:K38"/>
    <mergeCell ref="L38:M38"/>
    <mergeCell ref="A41:N41"/>
    <mergeCell ref="A42:B42"/>
    <mergeCell ref="C42:E42"/>
    <mergeCell ref="F42:G42"/>
    <mergeCell ref="H42:I42"/>
    <mergeCell ref="J42:K42"/>
    <mergeCell ref="L42:M42"/>
    <mergeCell ref="A40:E40"/>
    <mergeCell ref="F40:G40"/>
    <mergeCell ref="H40:I40"/>
    <mergeCell ref="J40:K40"/>
    <mergeCell ref="L40:M40"/>
    <mergeCell ref="L45:M45"/>
    <mergeCell ref="A46:B46"/>
    <mergeCell ref="C46:E46"/>
    <mergeCell ref="F46:G46"/>
    <mergeCell ref="H46:I46"/>
    <mergeCell ref="J46:K46"/>
    <mergeCell ref="L46:M46"/>
    <mergeCell ref="C44:E44"/>
    <mergeCell ref="F44:G44"/>
    <mergeCell ref="H44:I44"/>
    <mergeCell ref="J44:K44"/>
    <mergeCell ref="L44:M44"/>
    <mergeCell ref="A43:B45"/>
    <mergeCell ref="C43:E43"/>
    <mergeCell ref="F43:G43"/>
    <mergeCell ref="H43:I43"/>
    <mergeCell ref="J43:K43"/>
    <mergeCell ref="L43:M43"/>
    <mergeCell ref="C45:E45"/>
    <mergeCell ref="F45:G45"/>
    <mergeCell ref="H45:I45"/>
    <mergeCell ref="J45:K45"/>
    <mergeCell ref="L49:M49"/>
    <mergeCell ref="A50:B50"/>
    <mergeCell ref="C50:E50"/>
    <mergeCell ref="F50:G50"/>
    <mergeCell ref="H50:I50"/>
    <mergeCell ref="J50:K50"/>
    <mergeCell ref="L50:M50"/>
    <mergeCell ref="C48:E48"/>
    <mergeCell ref="F48:G48"/>
    <mergeCell ref="H48:I48"/>
    <mergeCell ref="J48:K48"/>
    <mergeCell ref="L48:M48"/>
    <mergeCell ref="A47:B49"/>
    <mergeCell ref="C47:E47"/>
    <mergeCell ref="F47:G47"/>
    <mergeCell ref="H47:I47"/>
    <mergeCell ref="J47:K47"/>
    <mergeCell ref="L47:M47"/>
    <mergeCell ref="C49:E49"/>
    <mergeCell ref="F49:G49"/>
    <mergeCell ref="H49:I49"/>
    <mergeCell ref="J49:K49"/>
    <mergeCell ref="L53:M53"/>
    <mergeCell ref="A54:E54"/>
    <mergeCell ref="F54:G54"/>
    <mergeCell ref="H54:I54"/>
    <mergeCell ref="J54:K54"/>
    <mergeCell ref="L54:M54"/>
    <mergeCell ref="C52:E52"/>
    <mergeCell ref="F52:G52"/>
    <mergeCell ref="H52:I52"/>
    <mergeCell ref="J52:K52"/>
    <mergeCell ref="L52:M52"/>
    <mergeCell ref="A51:B53"/>
    <mergeCell ref="C51:E51"/>
    <mergeCell ref="F51:G51"/>
    <mergeCell ref="H51:I51"/>
    <mergeCell ref="J51:K51"/>
    <mergeCell ref="L51:M51"/>
    <mergeCell ref="C53:E53"/>
    <mergeCell ref="F53:G53"/>
    <mergeCell ref="H53:I53"/>
    <mergeCell ref="J53:K53"/>
    <mergeCell ref="A56:N56"/>
    <mergeCell ref="A57:E57"/>
    <mergeCell ref="F57:G57"/>
    <mergeCell ref="H57:I57"/>
    <mergeCell ref="J57:K57"/>
    <mergeCell ref="L57:M57"/>
    <mergeCell ref="A55:E55"/>
    <mergeCell ref="F55:G55"/>
    <mergeCell ref="H55:I55"/>
    <mergeCell ref="J55:K55"/>
    <mergeCell ref="L55:M55"/>
    <mergeCell ref="A59:E59"/>
    <mergeCell ref="F59:G59"/>
    <mergeCell ref="H59:I59"/>
    <mergeCell ref="J59:K59"/>
    <mergeCell ref="L59:M59"/>
    <mergeCell ref="A58:E58"/>
    <mergeCell ref="F58:G58"/>
    <mergeCell ref="H58:I58"/>
    <mergeCell ref="J58:K58"/>
    <mergeCell ref="L58:M58"/>
    <mergeCell ref="A61:E61"/>
    <mergeCell ref="F61:G61"/>
    <mergeCell ref="H61:I61"/>
    <mergeCell ref="J61:K61"/>
    <mergeCell ref="L61:M61"/>
    <mergeCell ref="A60:E60"/>
    <mergeCell ref="F60:G60"/>
    <mergeCell ref="H60:I60"/>
    <mergeCell ref="J60:K60"/>
    <mergeCell ref="L60:M60"/>
    <mergeCell ref="A63:D63"/>
    <mergeCell ref="F63:G63"/>
    <mergeCell ref="H63:I63"/>
    <mergeCell ref="J63:K63"/>
    <mergeCell ref="L63:M63"/>
    <mergeCell ref="A62:E62"/>
    <mergeCell ref="F62:G62"/>
    <mergeCell ref="H62:I62"/>
    <mergeCell ref="J62:K62"/>
    <mergeCell ref="L62:M62"/>
    <mergeCell ref="A66:G66"/>
    <mergeCell ref="A68:G68"/>
    <mergeCell ref="A69:H69"/>
    <mergeCell ref="A64:E64"/>
    <mergeCell ref="F64:G64"/>
    <mergeCell ref="H64:I64"/>
    <mergeCell ref="J64:K64"/>
    <mergeCell ref="L64:M64"/>
    <mergeCell ref="A71:H74"/>
  </mergeCells>
  <printOptions horizontalCentered="1"/>
  <pageMargins left="0" right="0" top="0.25" bottom="0" header="0.3" footer="0.3"/>
  <pageSetup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81"/>
  <sheetViews>
    <sheetView showWhiteSpace="0" topLeftCell="A4" zoomScaleNormal="100" workbookViewId="0">
      <selection activeCell="A15" sqref="A15:C15"/>
    </sheetView>
  </sheetViews>
  <sheetFormatPr defaultColWidth="8.85546875" defaultRowHeight="12.75" x14ac:dyDescent="0.2"/>
  <cols>
    <col min="1" max="1" width="15.42578125" customWidth="1"/>
    <col min="2" max="2" width="12.42578125" customWidth="1"/>
    <col min="3" max="3" width="12.140625" customWidth="1"/>
    <col min="4" max="4" width="8.5703125" customWidth="1"/>
    <col min="5" max="5" width="15.140625" customWidth="1"/>
    <col min="6" max="15" width="14.42578125" customWidth="1"/>
    <col min="16" max="16" width="14.85546875" customWidth="1"/>
    <col min="17" max="17" width="14.5703125" customWidth="1"/>
  </cols>
  <sheetData>
    <row r="1" spans="1:16" ht="15.75" x14ac:dyDescent="0.25">
      <c r="A1" s="206" t="s">
        <v>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15" x14ac:dyDescent="0.25">
      <c r="A2" s="440"/>
      <c r="B2" s="440"/>
      <c r="C2" s="51" t="s">
        <v>3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440"/>
      <c r="P2" s="440"/>
    </row>
    <row r="3" spans="1:16" ht="15" x14ac:dyDescent="0.25">
      <c r="A3" s="440"/>
      <c r="B3" s="440"/>
      <c r="C3" s="53" t="s">
        <v>76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440"/>
      <c r="P3" s="440"/>
    </row>
    <row r="4" spans="1:16" ht="15" x14ac:dyDescent="0.25">
      <c r="A4" s="440"/>
      <c r="B4" s="440"/>
      <c r="C4" s="53" t="s">
        <v>4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440"/>
      <c r="P4" s="440"/>
    </row>
    <row r="5" spans="1:16" ht="15" x14ac:dyDescent="0.25">
      <c r="A5" s="440"/>
      <c r="B5" s="440"/>
      <c r="C5" s="440"/>
      <c r="D5" s="440"/>
      <c r="E5" s="440"/>
      <c r="F5" s="440"/>
      <c r="G5" s="51" t="s">
        <v>5</v>
      </c>
      <c r="H5" s="208"/>
      <c r="I5" s="208"/>
      <c r="J5" s="208"/>
      <c r="K5" s="208"/>
      <c r="L5" s="444"/>
      <c r="M5" s="444"/>
      <c r="N5" s="444"/>
      <c r="O5" s="440"/>
      <c r="P5" s="440"/>
    </row>
    <row r="6" spans="1:16" ht="15" x14ac:dyDescent="0.25">
      <c r="A6" s="135"/>
      <c r="B6" s="135"/>
      <c r="C6" s="135"/>
      <c r="D6" s="135"/>
      <c r="E6" s="135"/>
      <c r="F6" s="135"/>
      <c r="G6" s="51" t="s">
        <v>99</v>
      </c>
      <c r="H6" s="153"/>
      <c r="I6" s="152"/>
      <c r="J6" s="152"/>
      <c r="K6" s="152"/>
      <c r="L6" s="136"/>
      <c r="M6" s="136"/>
      <c r="N6" s="136"/>
      <c r="O6" s="135"/>
      <c r="P6" s="135"/>
    </row>
    <row r="7" spans="1:16" s="1" customFormat="1" ht="14.25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</row>
    <row r="8" spans="1:16" ht="15" x14ac:dyDescent="0.2">
      <c r="A8" s="436"/>
      <c r="B8" s="436"/>
      <c r="C8" s="436"/>
      <c r="D8" s="436"/>
      <c r="E8" s="437"/>
      <c r="F8" s="212" t="s">
        <v>11</v>
      </c>
      <c r="G8" s="213"/>
      <c r="H8" s="212" t="s">
        <v>44</v>
      </c>
      <c r="I8" s="213"/>
      <c r="J8" s="212" t="s">
        <v>15</v>
      </c>
      <c r="K8" s="213"/>
      <c r="L8" s="212" t="s">
        <v>16</v>
      </c>
      <c r="M8" s="213"/>
      <c r="N8" s="212" t="s">
        <v>17</v>
      </c>
      <c r="O8" s="213"/>
      <c r="P8" s="214" t="s">
        <v>14</v>
      </c>
    </row>
    <row r="9" spans="1:16" ht="44.25" customHeight="1" x14ac:dyDescent="0.2">
      <c r="A9" s="438" t="s">
        <v>47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43"/>
      <c r="P9" s="215"/>
    </row>
    <row r="10" spans="1:16" ht="25.5" x14ac:dyDescent="0.2">
      <c r="A10" s="228" t="s">
        <v>0</v>
      </c>
      <c r="B10" s="229"/>
      <c r="C10" s="230"/>
      <c r="D10" s="32" t="s">
        <v>2</v>
      </c>
      <c r="E10" s="32" t="s">
        <v>26</v>
      </c>
      <c r="F10" s="33" t="s">
        <v>1</v>
      </c>
      <c r="G10" s="34" t="s">
        <v>126</v>
      </c>
      <c r="H10" s="33" t="s">
        <v>1</v>
      </c>
      <c r="I10" s="34" t="s">
        <v>128</v>
      </c>
      <c r="J10" s="33" t="s">
        <v>1</v>
      </c>
      <c r="K10" s="34" t="s">
        <v>130</v>
      </c>
      <c r="L10" s="33" t="s">
        <v>1</v>
      </c>
      <c r="M10" s="34" t="s">
        <v>131</v>
      </c>
      <c r="N10" s="33" t="s">
        <v>1</v>
      </c>
      <c r="O10" s="34" t="s">
        <v>132</v>
      </c>
      <c r="P10" s="21"/>
    </row>
    <row r="11" spans="1:16" ht="15" customHeight="1" x14ac:dyDescent="0.2">
      <c r="A11" s="377"/>
      <c r="B11" s="378"/>
      <c r="C11" s="379"/>
      <c r="D11" s="42"/>
      <c r="E11" s="43"/>
      <c r="F11" s="22">
        <f t="shared" ref="F11:F16" si="0">IF(E11&gt;225699.99,(225700*D11),D11*E11)</f>
        <v>0</v>
      </c>
      <c r="G11" s="45">
        <f>F11*0.47</f>
        <v>0</v>
      </c>
      <c r="H11" s="44">
        <f t="shared" ref="H11:H16" si="1">IF(E11&gt;225699.99,F11,IF(E11*1.03&gt;225699.99,(225700*D11),F11*1.03))</f>
        <v>0</v>
      </c>
      <c r="I11" s="45">
        <f>H11*0.55949</f>
        <v>0</v>
      </c>
      <c r="J11" s="44">
        <f t="shared" ref="J11:J16" si="2">IF(E11&gt;225699.99,F11,IF((E11*1.03*1.03)&gt;225699.99,(225700*D11),H11*1.03))</f>
        <v>0</v>
      </c>
      <c r="K11" s="45">
        <f>J11*0.559</f>
        <v>0</v>
      </c>
      <c r="L11" s="44">
        <f t="shared" ref="L11:L16" si="3">IF(E11&gt;225699.99,F11,IF(E11*1.03*1.03*1.03&gt;225699.99,(225700*D11),J11*1.03))</f>
        <v>0</v>
      </c>
      <c r="M11" s="45">
        <f>L11*0.569</f>
        <v>0</v>
      </c>
      <c r="N11" s="44">
        <f t="shared" ref="N11:N16" si="4">IF(E11&gt;225699.99,F11,IF(E11*1.03*1.03*1.03*1.03&gt;225699.99,(225700*D11),L11*1.03))</f>
        <v>0</v>
      </c>
      <c r="O11" s="45">
        <f>N11*0.579</f>
        <v>0</v>
      </c>
      <c r="P11" s="24">
        <f>SUM(F11:O11)</f>
        <v>0</v>
      </c>
    </row>
    <row r="12" spans="1:16" ht="15" customHeight="1" x14ac:dyDescent="0.2">
      <c r="A12" s="225"/>
      <c r="B12" s="226"/>
      <c r="C12" s="227"/>
      <c r="D12" s="46"/>
      <c r="E12" s="35"/>
      <c r="F12" s="22">
        <f t="shared" si="0"/>
        <v>0</v>
      </c>
      <c r="G12" s="23">
        <f>F12*0.47</f>
        <v>0</v>
      </c>
      <c r="H12" s="22">
        <f t="shared" si="1"/>
        <v>0</v>
      </c>
      <c r="I12" s="23">
        <f>H12*0.55949</f>
        <v>0</v>
      </c>
      <c r="J12" s="22">
        <f t="shared" si="2"/>
        <v>0</v>
      </c>
      <c r="K12" s="23">
        <f>J12*0.559</f>
        <v>0</v>
      </c>
      <c r="L12" s="22">
        <f t="shared" si="3"/>
        <v>0</v>
      </c>
      <c r="M12" s="23">
        <f>L12*0.569</f>
        <v>0</v>
      </c>
      <c r="N12" s="22">
        <f t="shared" si="4"/>
        <v>0</v>
      </c>
      <c r="O12" s="23">
        <f>N12*0.579</f>
        <v>0</v>
      </c>
      <c r="P12" s="24">
        <f>SUM(F12:O12)</f>
        <v>0</v>
      </c>
    </row>
    <row r="13" spans="1:16" ht="15" customHeight="1" x14ac:dyDescent="0.2">
      <c r="A13" s="225"/>
      <c r="B13" s="226"/>
      <c r="C13" s="227"/>
      <c r="D13" s="46"/>
      <c r="E13" s="47"/>
      <c r="F13" s="22">
        <f t="shared" si="0"/>
        <v>0</v>
      </c>
      <c r="G13" s="23">
        <f>F13*0.47</f>
        <v>0</v>
      </c>
      <c r="H13" s="22">
        <f t="shared" si="1"/>
        <v>0</v>
      </c>
      <c r="I13" s="23">
        <f>H13*0.55949</f>
        <v>0</v>
      </c>
      <c r="J13" s="22">
        <f t="shared" si="2"/>
        <v>0</v>
      </c>
      <c r="K13" s="23">
        <f>J13*0.559</f>
        <v>0</v>
      </c>
      <c r="L13" s="22">
        <f t="shared" si="3"/>
        <v>0</v>
      </c>
      <c r="M13" s="23">
        <f>L13*0.569</f>
        <v>0</v>
      </c>
      <c r="N13" s="22">
        <f t="shared" si="4"/>
        <v>0</v>
      </c>
      <c r="O13" s="23">
        <f>N13*0.579</f>
        <v>0</v>
      </c>
      <c r="P13" s="24">
        <f>SUM(F13:O13)</f>
        <v>0</v>
      </c>
    </row>
    <row r="14" spans="1:16" s="1" customFormat="1" ht="15" customHeight="1" x14ac:dyDescent="0.2">
      <c r="A14" s="225"/>
      <c r="B14" s="226"/>
      <c r="C14" s="227"/>
      <c r="D14" s="46"/>
      <c r="E14" s="47"/>
      <c r="F14" s="22">
        <f t="shared" si="0"/>
        <v>0</v>
      </c>
      <c r="G14" s="23">
        <f>F14*0.47</f>
        <v>0</v>
      </c>
      <c r="H14" s="22">
        <f t="shared" si="1"/>
        <v>0</v>
      </c>
      <c r="I14" s="23">
        <f>H14*0.55949</f>
        <v>0</v>
      </c>
      <c r="J14" s="22">
        <f t="shared" si="2"/>
        <v>0</v>
      </c>
      <c r="K14" s="23">
        <f>J14*0.559</f>
        <v>0</v>
      </c>
      <c r="L14" s="22">
        <f t="shared" si="3"/>
        <v>0</v>
      </c>
      <c r="M14" s="23">
        <f>L14*0.569</f>
        <v>0</v>
      </c>
      <c r="N14" s="22">
        <f t="shared" si="4"/>
        <v>0</v>
      </c>
      <c r="O14" s="23">
        <f>N14*0.579</f>
        <v>0</v>
      </c>
      <c r="P14" s="24">
        <f>SUM(F14:O14)</f>
        <v>0</v>
      </c>
    </row>
    <row r="15" spans="1:16" s="1" customFormat="1" ht="15" customHeight="1" x14ac:dyDescent="0.2">
      <c r="A15" s="248" t="s">
        <v>127</v>
      </c>
      <c r="B15" s="249"/>
      <c r="C15" s="250"/>
      <c r="D15" s="46"/>
      <c r="E15" s="47"/>
      <c r="F15" s="22">
        <f t="shared" si="0"/>
        <v>0</v>
      </c>
      <c r="G15" s="23">
        <f>F15*0.47</f>
        <v>0</v>
      </c>
      <c r="H15" s="22">
        <f t="shared" si="1"/>
        <v>0</v>
      </c>
      <c r="I15" s="23">
        <f>H15*0.549</f>
        <v>0</v>
      </c>
      <c r="J15" s="22">
        <f t="shared" si="2"/>
        <v>0</v>
      </c>
      <c r="K15" s="23">
        <f>J15*0.559</f>
        <v>0</v>
      </c>
      <c r="L15" s="22">
        <f t="shared" si="3"/>
        <v>0</v>
      </c>
      <c r="M15" s="23">
        <f>L15*0.569</f>
        <v>0</v>
      </c>
      <c r="N15" s="22">
        <f t="shared" si="4"/>
        <v>0</v>
      </c>
      <c r="O15" s="23">
        <f>N15*0.579</f>
        <v>0</v>
      </c>
      <c r="P15" s="24">
        <f t="shared" ref="P15:P16" si="5">SUM(F15:O15)</f>
        <v>0</v>
      </c>
    </row>
    <row r="16" spans="1:16" ht="15" customHeight="1" x14ac:dyDescent="0.2">
      <c r="A16" s="238" t="s">
        <v>69</v>
      </c>
      <c r="B16" s="239"/>
      <c r="C16" s="240"/>
      <c r="D16" s="55"/>
      <c r="E16" s="36"/>
      <c r="F16" s="22">
        <f t="shared" si="0"/>
        <v>0</v>
      </c>
      <c r="G16" s="25">
        <f>IF(F16&gt;0,520,0)</f>
        <v>0</v>
      </c>
      <c r="H16" s="22">
        <f t="shared" si="1"/>
        <v>0</v>
      </c>
      <c r="I16" s="25">
        <f>IF(F16&gt;0,530,0)</f>
        <v>0</v>
      </c>
      <c r="J16" s="22">
        <f t="shared" si="2"/>
        <v>0</v>
      </c>
      <c r="K16" s="25">
        <f>IF(F16&gt;0,540,0)</f>
        <v>0</v>
      </c>
      <c r="L16" s="22">
        <f t="shared" si="3"/>
        <v>0</v>
      </c>
      <c r="M16" s="25">
        <f>IF(F16&gt;0,550,0)</f>
        <v>0</v>
      </c>
      <c r="N16" s="22">
        <f t="shared" si="4"/>
        <v>0</v>
      </c>
      <c r="O16" s="25">
        <f>IF(F16&gt;0,550,0)</f>
        <v>0</v>
      </c>
      <c r="P16" s="24">
        <f t="shared" si="5"/>
        <v>0</v>
      </c>
    </row>
    <row r="17" spans="1:17" ht="15" customHeight="1" x14ac:dyDescent="0.25">
      <c r="A17" s="241" t="s">
        <v>7</v>
      </c>
      <c r="B17" s="242"/>
      <c r="C17" s="242"/>
      <c r="D17" s="242"/>
      <c r="E17" s="243"/>
      <c r="F17" s="5">
        <f t="shared" ref="F17:O17" si="6">SUM(F11:F16)</f>
        <v>0</v>
      </c>
      <c r="G17" s="10">
        <f t="shared" si="6"/>
        <v>0</v>
      </c>
      <c r="H17" s="5">
        <f t="shared" si="6"/>
        <v>0</v>
      </c>
      <c r="I17" s="10">
        <f t="shared" si="6"/>
        <v>0</v>
      </c>
      <c r="J17" s="5">
        <f>SUM(J11:J16)</f>
        <v>0</v>
      </c>
      <c r="K17" s="10">
        <f t="shared" si="6"/>
        <v>0</v>
      </c>
      <c r="L17" s="5">
        <f t="shared" si="6"/>
        <v>0</v>
      </c>
      <c r="M17" s="10">
        <f t="shared" si="6"/>
        <v>0</v>
      </c>
      <c r="N17" s="5">
        <f t="shared" si="6"/>
        <v>0</v>
      </c>
      <c r="O17" s="10">
        <f t="shared" si="6"/>
        <v>0</v>
      </c>
      <c r="P17" s="6"/>
    </row>
    <row r="18" spans="1:17" ht="15" customHeight="1" x14ac:dyDescent="0.25">
      <c r="A18" s="244" t="s">
        <v>50</v>
      </c>
      <c r="B18" s="245"/>
      <c r="C18" s="245"/>
      <c r="D18" s="245"/>
      <c r="E18" s="246"/>
      <c r="F18" s="247">
        <f>F17+G17</f>
        <v>0</v>
      </c>
      <c r="G18" s="246"/>
      <c r="H18" s="247">
        <f>H17+I17</f>
        <v>0</v>
      </c>
      <c r="I18" s="246"/>
      <c r="J18" s="247">
        <f>J17+K17</f>
        <v>0</v>
      </c>
      <c r="K18" s="246"/>
      <c r="L18" s="247">
        <f>L17+M17</f>
        <v>0</v>
      </c>
      <c r="M18" s="246"/>
      <c r="N18" s="247">
        <f>N17+O17</f>
        <v>0</v>
      </c>
      <c r="O18" s="246"/>
      <c r="P18" s="19">
        <f>SUM(P11:P16)</f>
        <v>0</v>
      </c>
      <c r="Q18" s="62">
        <f>SUM(F18:O18)</f>
        <v>0</v>
      </c>
    </row>
    <row r="19" spans="1:17" ht="15" customHeight="1" x14ac:dyDescent="0.25">
      <c r="A19" s="236" t="s">
        <v>24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435"/>
      <c r="Q19" s="60"/>
    </row>
    <row r="20" spans="1:17" ht="15" customHeight="1" x14ac:dyDescent="0.2">
      <c r="A20" s="175"/>
      <c r="B20" s="176"/>
      <c r="C20" s="176"/>
      <c r="D20" s="176"/>
      <c r="E20" s="224"/>
      <c r="F20" s="177"/>
      <c r="G20" s="178"/>
      <c r="H20" s="177"/>
      <c r="I20" s="178"/>
      <c r="J20" s="177"/>
      <c r="K20" s="178"/>
      <c r="L20" s="177"/>
      <c r="M20" s="178"/>
      <c r="N20" s="177"/>
      <c r="O20" s="178"/>
      <c r="P20" s="26">
        <f t="shared" ref="P20:P25" si="7">SUM(F20:O20)</f>
        <v>0</v>
      </c>
      <c r="Q20" s="60"/>
    </row>
    <row r="21" spans="1:17" ht="15" customHeight="1" x14ac:dyDescent="0.2">
      <c r="A21" s="175"/>
      <c r="B21" s="176"/>
      <c r="C21" s="176"/>
      <c r="D21" s="176"/>
      <c r="E21" s="224"/>
      <c r="F21" s="177"/>
      <c r="G21" s="178"/>
      <c r="H21" s="177"/>
      <c r="I21" s="178"/>
      <c r="J21" s="177"/>
      <c r="K21" s="178"/>
      <c r="L21" s="177"/>
      <c r="M21" s="178"/>
      <c r="N21" s="177"/>
      <c r="O21" s="178"/>
      <c r="P21" s="26">
        <f t="shared" si="7"/>
        <v>0</v>
      </c>
      <c r="Q21" s="60"/>
    </row>
    <row r="22" spans="1:17" ht="15" customHeight="1" x14ac:dyDescent="0.2">
      <c r="A22" s="175"/>
      <c r="B22" s="176"/>
      <c r="C22" s="176"/>
      <c r="D22" s="176"/>
      <c r="E22" s="224"/>
      <c r="F22" s="177"/>
      <c r="G22" s="178"/>
      <c r="H22" s="177"/>
      <c r="I22" s="178"/>
      <c r="J22" s="177"/>
      <c r="K22" s="178"/>
      <c r="L22" s="177"/>
      <c r="M22" s="178"/>
      <c r="N22" s="177"/>
      <c r="O22" s="178"/>
      <c r="P22" s="26">
        <f t="shared" ref="P22" si="8">SUM(F22:O22)</f>
        <v>0</v>
      </c>
      <c r="Q22" s="60"/>
    </row>
    <row r="23" spans="1:17" ht="15" customHeight="1" x14ac:dyDescent="0.2">
      <c r="A23" s="175"/>
      <c r="B23" s="176"/>
      <c r="C23" s="176"/>
      <c r="D23" s="176"/>
      <c r="E23" s="224"/>
      <c r="F23" s="177"/>
      <c r="G23" s="178"/>
      <c r="H23" s="177"/>
      <c r="I23" s="178"/>
      <c r="J23" s="177"/>
      <c r="K23" s="178"/>
      <c r="L23" s="177"/>
      <c r="M23" s="178"/>
      <c r="N23" s="177"/>
      <c r="O23" s="178"/>
      <c r="P23" s="26">
        <f t="shared" si="7"/>
        <v>0</v>
      </c>
      <c r="Q23" s="60"/>
    </row>
    <row r="24" spans="1:17" ht="15" customHeight="1" x14ac:dyDescent="0.2">
      <c r="A24" s="231"/>
      <c r="B24" s="232"/>
      <c r="C24" s="232"/>
      <c r="D24" s="232"/>
      <c r="E24" s="233"/>
      <c r="F24" s="234"/>
      <c r="G24" s="235"/>
      <c r="H24" s="234"/>
      <c r="I24" s="235"/>
      <c r="J24" s="234"/>
      <c r="K24" s="235"/>
      <c r="L24" s="234"/>
      <c r="M24" s="235"/>
      <c r="N24" s="234"/>
      <c r="O24" s="235"/>
      <c r="P24" s="26">
        <f t="shared" si="7"/>
        <v>0</v>
      </c>
      <c r="Q24" s="60"/>
    </row>
    <row r="25" spans="1:17" ht="15" customHeight="1" x14ac:dyDescent="0.2">
      <c r="A25" s="171"/>
      <c r="B25" s="172"/>
      <c r="C25" s="172"/>
      <c r="D25" s="172"/>
      <c r="E25" s="220"/>
      <c r="F25" s="173"/>
      <c r="G25" s="221"/>
      <c r="H25" s="173"/>
      <c r="I25" s="221"/>
      <c r="J25" s="173"/>
      <c r="K25" s="221"/>
      <c r="L25" s="173"/>
      <c r="M25" s="221"/>
      <c r="N25" s="173"/>
      <c r="O25" s="221"/>
      <c r="P25" s="26">
        <f t="shared" si="7"/>
        <v>0</v>
      </c>
      <c r="Q25" s="60"/>
    </row>
    <row r="26" spans="1:17" ht="15" customHeight="1" x14ac:dyDescent="0.25">
      <c r="A26" s="197" t="s">
        <v>8</v>
      </c>
      <c r="B26" s="198"/>
      <c r="C26" s="198"/>
      <c r="D26" s="198"/>
      <c r="E26" s="199"/>
      <c r="F26" s="200">
        <f>SUM(F20:G25)</f>
        <v>0</v>
      </c>
      <c r="G26" s="192"/>
      <c r="H26" s="191">
        <f>SUM(H20:I25)</f>
        <v>0</v>
      </c>
      <c r="I26" s="192"/>
      <c r="J26" s="191">
        <f>SUM(J20:K25)</f>
        <v>0</v>
      </c>
      <c r="K26" s="192"/>
      <c r="L26" s="191">
        <f>SUM(L20:M25)</f>
        <v>0</v>
      </c>
      <c r="M26" s="192"/>
      <c r="N26" s="191">
        <f>SUM(N20:O25)</f>
        <v>0</v>
      </c>
      <c r="O26" s="192"/>
      <c r="P26" s="14">
        <f>SUM(P20:P25)</f>
        <v>0</v>
      </c>
      <c r="Q26" s="62">
        <f>SUM(F26:O26)</f>
        <v>0</v>
      </c>
    </row>
    <row r="27" spans="1:17" ht="15" customHeight="1" x14ac:dyDescent="0.25">
      <c r="A27" s="222" t="s">
        <v>12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434"/>
      <c r="Q27" s="60"/>
    </row>
    <row r="28" spans="1:17" ht="15" customHeight="1" x14ac:dyDescent="0.2">
      <c r="A28" s="175"/>
      <c r="B28" s="176"/>
      <c r="C28" s="176"/>
      <c r="D28" s="176"/>
      <c r="E28" s="224"/>
      <c r="F28" s="177"/>
      <c r="G28" s="178"/>
      <c r="H28" s="177"/>
      <c r="I28" s="178"/>
      <c r="J28" s="177"/>
      <c r="K28" s="178"/>
      <c r="L28" s="177"/>
      <c r="M28" s="178"/>
      <c r="N28" s="177"/>
      <c r="O28" s="178"/>
      <c r="P28" s="27">
        <f>SUM(F28:O28)</f>
        <v>0</v>
      </c>
      <c r="Q28" s="60"/>
    </row>
    <row r="29" spans="1:17" s="1" customFormat="1" ht="15" customHeight="1" x14ac:dyDescent="0.2">
      <c r="A29" s="171"/>
      <c r="B29" s="172"/>
      <c r="C29" s="172"/>
      <c r="D29" s="172"/>
      <c r="E29" s="220"/>
      <c r="F29" s="173"/>
      <c r="G29" s="221"/>
      <c r="H29" s="173"/>
      <c r="I29" s="221"/>
      <c r="J29" s="173"/>
      <c r="K29" s="221"/>
      <c r="L29" s="173"/>
      <c r="M29" s="221"/>
      <c r="N29" s="173"/>
      <c r="O29" s="221"/>
      <c r="P29" s="27">
        <f>SUM(F29:O29)</f>
        <v>0</v>
      </c>
      <c r="Q29" s="61"/>
    </row>
    <row r="30" spans="1:17" s="1" customFormat="1" ht="15" customHeight="1" x14ac:dyDescent="0.25">
      <c r="A30" s="197" t="s">
        <v>13</v>
      </c>
      <c r="B30" s="198"/>
      <c r="C30" s="198"/>
      <c r="D30" s="198"/>
      <c r="E30" s="199"/>
      <c r="F30" s="200">
        <f>SUM(F28:G29)</f>
        <v>0</v>
      </c>
      <c r="G30" s="192"/>
      <c r="H30" s="191">
        <f>SUM(H28:I29)</f>
        <v>0</v>
      </c>
      <c r="I30" s="192"/>
      <c r="J30" s="191">
        <f>SUM(J28:K29)</f>
        <v>0</v>
      </c>
      <c r="K30" s="192"/>
      <c r="L30" s="191">
        <f>SUM(L28:M29)</f>
        <v>0</v>
      </c>
      <c r="M30" s="192"/>
      <c r="N30" s="191">
        <f>SUM(N28:O29)</f>
        <v>0</v>
      </c>
      <c r="O30" s="192"/>
      <c r="P30" s="14">
        <f>SUM(P28:P29)</f>
        <v>0</v>
      </c>
      <c r="Q30" s="62">
        <f>SUM(F30:O30)</f>
        <v>0</v>
      </c>
    </row>
    <row r="31" spans="1:17" ht="15" customHeight="1" x14ac:dyDescent="0.25">
      <c r="A31" s="222" t="s">
        <v>30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434"/>
      <c r="Q31" s="60"/>
    </row>
    <row r="32" spans="1:17" ht="15" customHeight="1" x14ac:dyDescent="0.2">
      <c r="A32" s="175"/>
      <c r="B32" s="176"/>
      <c r="C32" s="176"/>
      <c r="D32" s="176"/>
      <c r="E32" s="224"/>
      <c r="F32" s="177"/>
      <c r="G32" s="178"/>
      <c r="H32" s="177"/>
      <c r="I32" s="178"/>
      <c r="J32" s="177"/>
      <c r="K32" s="178"/>
      <c r="L32" s="177"/>
      <c r="M32" s="178"/>
      <c r="N32" s="177"/>
      <c r="O32" s="178"/>
      <c r="P32" s="27">
        <f>SUM(F32:O32)</f>
        <v>0</v>
      </c>
      <c r="Q32" s="60"/>
    </row>
    <row r="33" spans="1:20" s="1" customFormat="1" ht="15" customHeight="1" x14ac:dyDescent="0.2">
      <c r="A33" s="175"/>
      <c r="B33" s="176"/>
      <c r="C33" s="176"/>
      <c r="D33" s="176"/>
      <c r="E33" s="224"/>
      <c r="F33" s="177"/>
      <c r="G33" s="178"/>
      <c r="H33" s="177"/>
      <c r="I33" s="178"/>
      <c r="J33" s="177"/>
      <c r="K33" s="178"/>
      <c r="L33" s="177"/>
      <c r="M33" s="178"/>
      <c r="N33" s="177"/>
      <c r="O33" s="178"/>
      <c r="P33" s="27">
        <f>SUM(F33:O33)</f>
        <v>0</v>
      </c>
    </row>
    <row r="34" spans="1:20" s="1" customFormat="1" ht="15" customHeight="1" x14ac:dyDescent="0.2">
      <c r="A34" s="171"/>
      <c r="B34" s="172"/>
      <c r="C34" s="172"/>
      <c r="D34" s="172"/>
      <c r="E34" s="220"/>
      <c r="F34" s="173"/>
      <c r="G34" s="221"/>
      <c r="H34" s="173"/>
      <c r="I34" s="221"/>
      <c r="J34" s="173"/>
      <c r="K34" s="221"/>
      <c r="L34" s="173"/>
      <c r="M34" s="221"/>
      <c r="N34" s="173"/>
      <c r="O34" s="221"/>
      <c r="P34" s="27">
        <f>SUM(F34:O34)</f>
        <v>0</v>
      </c>
    </row>
    <row r="35" spans="1:20" s="1" customFormat="1" ht="15" customHeight="1" x14ac:dyDescent="0.25">
      <c r="A35" s="197" t="s">
        <v>9</v>
      </c>
      <c r="B35" s="198"/>
      <c r="C35" s="198"/>
      <c r="D35" s="198"/>
      <c r="E35" s="199"/>
      <c r="F35" s="200">
        <f>SUM(F32:G34)</f>
        <v>0</v>
      </c>
      <c r="G35" s="192"/>
      <c r="H35" s="191">
        <f>SUM(H32:I34)</f>
        <v>0</v>
      </c>
      <c r="I35" s="192"/>
      <c r="J35" s="191">
        <f>SUM(J32:K34)</f>
        <v>0</v>
      </c>
      <c r="K35" s="192"/>
      <c r="L35" s="191">
        <f>SUM(L32:M34)</f>
        <v>0</v>
      </c>
      <c r="M35" s="192"/>
      <c r="N35" s="191">
        <f>SUM(N32:O34)</f>
        <v>0</v>
      </c>
      <c r="O35" s="192"/>
      <c r="P35" s="14">
        <f>SUM(P32:P34)</f>
        <v>0</v>
      </c>
      <c r="Q35" s="62">
        <f>SUM(F35:O35)</f>
        <v>0</v>
      </c>
    </row>
    <row r="36" spans="1:20" ht="15" customHeight="1" x14ac:dyDescent="0.25">
      <c r="A36" s="168" t="s">
        <v>29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70"/>
    </row>
    <row r="37" spans="1:20" ht="15" customHeight="1" x14ac:dyDescent="0.2">
      <c r="A37" s="175"/>
      <c r="B37" s="176"/>
      <c r="C37" s="176"/>
      <c r="D37" s="176"/>
      <c r="E37" s="176"/>
      <c r="F37" s="432"/>
      <c r="G37" s="433"/>
      <c r="H37" s="432"/>
      <c r="I37" s="433"/>
      <c r="J37" s="432"/>
      <c r="K37" s="433"/>
      <c r="L37" s="432"/>
      <c r="M37" s="433"/>
      <c r="N37" s="432"/>
      <c r="O37" s="433"/>
      <c r="P37" s="27">
        <f>SUM(F37:O37)</f>
        <v>0</v>
      </c>
    </row>
    <row r="38" spans="1:20" ht="15" customHeight="1" x14ac:dyDescent="0.2">
      <c r="A38" s="175"/>
      <c r="B38" s="176"/>
      <c r="C38" s="176"/>
      <c r="D38" s="176"/>
      <c r="E38" s="176"/>
      <c r="F38" s="432"/>
      <c r="G38" s="433"/>
      <c r="H38" s="432"/>
      <c r="I38" s="433"/>
      <c r="J38" s="432"/>
      <c r="K38" s="433"/>
      <c r="L38" s="432"/>
      <c r="M38" s="433"/>
      <c r="N38" s="432"/>
      <c r="O38" s="433"/>
      <c r="P38" s="27">
        <f t="shared" ref="P38:P39" si="9">SUM(F38:O38)</f>
        <v>0</v>
      </c>
    </row>
    <row r="39" spans="1:20" ht="15" customHeight="1" x14ac:dyDescent="0.2">
      <c r="A39" s="175"/>
      <c r="B39" s="176"/>
      <c r="C39" s="176"/>
      <c r="D39" s="176"/>
      <c r="E39" s="176"/>
      <c r="F39" s="432"/>
      <c r="G39" s="433"/>
      <c r="H39" s="432"/>
      <c r="I39" s="433"/>
      <c r="J39" s="432"/>
      <c r="K39" s="433"/>
      <c r="L39" s="432"/>
      <c r="M39" s="433"/>
      <c r="N39" s="432"/>
      <c r="O39" s="433"/>
      <c r="P39" s="27">
        <f t="shared" si="9"/>
        <v>0</v>
      </c>
    </row>
    <row r="40" spans="1:20" ht="15" customHeight="1" x14ac:dyDescent="0.2">
      <c r="A40" s="202"/>
      <c r="B40" s="203"/>
      <c r="C40" s="203"/>
      <c r="D40" s="203"/>
      <c r="E40" s="203"/>
      <c r="F40" s="430"/>
      <c r="G40" s="431"/>
      <c r="H40" s="430"/>
      <c r="I40" s="431"/>
      <c r="J40" s="430"/>
      <c r="K40" s="431"/>
      <c r="L40" s="430"/>
      <c r="M40" s="431"/>
      <c r="N40" s="430"/>
      <c r="O40" s="431"/>
      <c r="P40" s="27">
        <f>SUM(F40:O40)</f>
        <v>0</v>
      </c>
    </row>
    <row r="41" spans="1:20" ht="15" customHeight="1" x14ac:dyDescent="0.2">
      <c r="A41" s="171"/>
      <c r="B41" s="172"/>
      <c r="C41" s="172"/>
      <c r="D41" s="172"/>
      <c r="E41" s="172"/>
      <c r="F41" s="428"/>
      <c r="G41" s="429"/>
      <c r="H41" s="428"/>
      <c r="I41" s="429"/>
      <c r="J41" s="428"/>
      <c r="K41" s="429"/>
      <c r="L41" s="428"/>
      <c r="M41" s="429"/>
      <c r="N41" s="428"/>
      <c r="O41" s="429"/>
      <c r="P41" s="27">
        <f>SUM(F41:O41)</f>
        <v>0</v>
      </c>
    </row>
    <row r="42" spans="1:20" ht="15" customHeight="1" x14ac:dyDescent="0.25">
      <c r="A42" s="197" t="s">
        <v>23</v>
      </c>
      <c r="B42" s="198"/>
      <c r="C42" s="198"/>
      <c r="D42" s="198"/>
      <c r="E42" s="199"/>
      <c r="F42" s="191">
        <f>SUM(F37:G41)</f>
        <v>0</v>
      </c>
      <c r="G42" s="192"/>
      <c r="H42" s="191">
        <f>SUM(H37:I41)</f>
        <v>0</v>
      </c>
      <c r="I42" s="192"/>
      <c r="J42" s="191">
        <f>SUM(J37:K41)</f>
        <v>0</v>
      </c>
      <c r="K42" s="192"/>
      <c r="L42" s="191">
        <f>SUM(L37:M41)</f>
        <v>0</v>
      </c>
      <c r="M42" s="192"/>
      <c r="N42" s="191">
        <f>SUM(N37:O41)</f>
        <v>0</v>
      </c>
      <c r="O42" s="192"/>
      <c r="P42" s="14">
        <f>SUM(P37:P41)</f>
        <v>0</v>
      </c>
      <c r="Q42" s="62">
        <f>SUM(F42:O42)</f>
        <v>0</v>
      </c>
    </row>
    <row r="43" spans="1:20" ht="15" customHeight="1" x14ac:dyDescent="0.25">
      <c r="A43" s="168" t="s">
        <v>59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  <c r="Q43" s="118"/>
    </row>
    <row r="44" spans="1:20" ht="15" customHeight="1" x14ac:dyDescent="0.25">
      <c r="A44" s="426" t="s">
        <v>56</v>
      </c>
      <c r="B44" s="427"/>
      <c r="C44" s="423" t="s">
        <v>33</v>
      </c>
      <c r="D44" s="423"/>
      <c r="E44" s="423"/>
      <c r="F44" s="417"/>
      <c r="G44" s="418"/>
      <c r="H44" s="417"/>
      <c r="I44" s="418"/>
      <c r="J44" s="417"/>
      <c r="K44" s="418"/>
      <c r="L44" s="417"/>
      <c r="M44" s="418"/>
      <c r="N44" s="417"/>
      <c r="O44" s="418"/>
      <c r="P44" s="39">
        <f t="shared" ref="P44:P54" si="10">SUM(F44:O44)</f>
        <v>0</v>
      </c>
      <c r="Q44" s="116"/>
      <c r="R44" s="4"/>
      <c r="S44" s="4"/>
      <c r="T44" s="4"/>
    </row>
    <row r="45" spans="1:20" ht="15" customHeight="1" x14ac:dyDescent="0.25">
      <c r="A45" s="404" t="s">
        <v>42</v>
      </c>
      <c r="B45" s="405"/>
      <c r="C45" s="423" t="s">
        <v>34</v>
      </c>
      <c r="D45" s="423"/>
      <c r="E45" s="423"/>
      <c r="F45" s="410"/>
      <c r="G45" s="411"/>
      <c r="H45" s="410"/>
      <c r="I45" s="411"/>
      <c r="J45" s="410"/>
      <c r="K45" s="411"/>
      <c r="L45" s="410"/>
      <c r="M45" s="411"/>
      <c r="N45" s="410"/>
      <c r="O45" s="411"/>
      <c r="P45" s="29">
        <f t="shared" si="10"/>
        <v>0</v>
      </c>
      <c r="Q45" s="116"/>
      <c r="R45" s="4"/>
      <c r="S45" s="4"/>
      <c r="T45" s="4"/>
    </row>
    <row r="46" spans="1:20" ht="15" customHeight="1" x14ac:dyDescent="0.25">
      <c r="A46" s="404"/>
      <c r="B46" s="405"/>
      <c r="C46" s="419" t="s">
        <v>39</v>
      </c>
      <c r="D46" s="419"/>
      <c r="E46" s="419"/>
      <c r="F46" s="421">
        <f>SUM(F44:G45)</f>
        <v>0</v>
      </c>
      <c r="G46" s="422"/>
      <c r="H46" s="421">
        <f>SUM(H44:I45)</f>
        <v>0</v>
      </c>
      <c r="I46" s="422"/>
      <c r="J46" s="421">
        <f>SUM(J44:K45)</f>
        <v>0</v>
      </c>
      <c r="K46" s="422"/>
      <c r="L46" s="421">
        <f>SUM(L44:M45)</f>
        <v>0</v>
      </c>
      <c r="M46" s="422"/>
      <c r="N46" s="421">
        <f>SUM(N44:O45)</f>
        <v>0</v>
      </c>
      <c r="O46" s="422"/>
      <c r="P46" s="41">
        <f t="shared" si="10"/>
        <v>0</v>
      </c>
      <c r="Q46" s="116">
        <f>P44+P45</f>
        <v>0</v>
      </c>
      <c r="R46" s="4"/>
      <c r="S46" s="4"/>
      <c r="T46" s="4"/>
    </row>
    <row r="47" spans="1:20" ht="15" customHeight="1" x14ac:dyDescent="0.25">
      <c r="A47" s="404"/>
      <c r="B47" s="405"/>
      <c r="C47" s="412" t="s">
        <v>43</v>
      </c>
      <c r="D47" s="412"/>
      <c r="E47" s="412"/>
      <c r="F47" s="363">
        <f>IF(F46&gt;25000,25000,F46)</f>
        <v>0</v>
      </c>
      <c r="G47" s="364"/>
      <c r="H47" s="363">
        <f>IF(F46+H46&lt;25000,H46,IF((25000-F46)&lt;0,0,25000-F46))</f>
        <v>0</v>
      </c>
      <c r="I47" s="364"/>
      <c r="J47" s="363">
        <f>IF(F46+H46+J46&lt;25000,J46,IF((25000-(F46+H46))&lt;0,0,25000-(F46+H46)))</f>
        <v>0</v>
      </c>
      <c r="K47" s="364"/>
      <c r="L47" s="363">
        <f>IF(F46+H46+J46+L46&lt;25000,L46,IF((25000-(F46+H46+J46))&lt;0,0,25000-(F46+H46+J46)))</f>
        <v>0</v>
      </c>
      <c r="M47" s="364"/>
      <c r="N47" s="363">
        <f>IF(F46+H46+J46+L46+N46&lt;25000,N46,IF((25000-(F46+H46+J46+L46))&lt;0,0,25000-(F46+H46+J46+L46)))</f>
        <v>0</v>
      </c>
      <c r="O47" s="364"/>
      <c r="P47" s="40">
        <f>SUM(F47:O47)</f>
        <v>0</v>
      </c>
      <c r="Q47" s="116"/>
      <c r="R47" s="4"/>
      <c r="S47" s="4"/>
      <c r="T47" s="4"/>
    </row>
    <row r="48" spans="1:20" ht="15" customHeight="1" x14ac:dyDescent="0.2">
      <c r="A48" s="413" t="s">
        <v>57</v>
      </c>
      <c r="B48" s="414"/>
      <c r="C48" s="415" t="s">
        <v>35</v>
      </c>
      <c r="D48" s="415"/>
      <c r="E48" s="416"/>
      <c r="F48" s="417"/>
      <c r="G48" s="418"/>
      <c r="H48" s="417"/>
      <c r="I48" s="418"/>
      <c r="J48" s="417"/>
      <c r="K48" s="418"/>
      <c r="L48" s="417"/>
      <c r="M48" s="418"/>
      <c r="N48" s="417"/>
      <c r="O48" s="418"/>
      <c r="P48" s="39">
        <f t="shared" si="10"/>
        <v>0</v>
      </c>
      <c r="Q48" s="116"/>
      <c r="R48" s="2"/>
      <c r="S48" s="2"/>
      <c r="T48" s="2"/>
    </row>
    <row r="49" spans="1:20" ht="15" customHeight="1" x14ac:dyDescent="0.2">
      <c r="A49" s="404" t="s">
        <v>42</v>
      </c>
      <c r="B49" s="405"/>
      <c r="C49" s="423" t="s">
        <v>36</v>
      </c>
      <c r="D49" s="423"/>
      <c r="E49" s="424"/>
      <c r="F49" s="410"/>
      <c r="G49" s="411"/>
      <c r="H49" s="410"/>
      <c r="I49" s="411"/>
      <c r="J49" s="410"/>
      <c r="K49" s="411"/>
      <c r="L49" s="410"/>
      <c r="M49" s="411"/>
      <c r="N49" s="410"/>
      <c r="O49" s="411"/>
      <c r="P49" s="29">
        <f t="shared" si="10"/>
        <v>0</v>
      </c>
      <c r="Q49" s="116"/>
      <c r="R49" s="2"/>
      <c r="S49" s="2"/>
      <c r="T49" s="2"/>
    </row>
    <row r="50" spans="1:20" ht="15" customHeight="1" x14ac:dyDescent="0.25">
      <c r="A50" s="404"/>
      <c r="B50" s="405"/>
      <c r="C50" s="419" t="s">
        <v>40</v>
      </c>
      <c r="D50" s="419"/>
      <c r="E50" s="420"/>
      <c r="F50" s="421">
        <f>SUM(F48:G49)</f>
        <v>0</v>
      </c>
      <c r="G50" s="422"/>
      <c r="H50" s="421">
        <f>SUM(H48:I49)</f>
        <v>0</v>
      </c>
      <c r="I50" s="422"/>
      <c r="J50" s="421">
        <f>SUM(J48:K49)</f>
        <v>0</v>
      </c>
      <c r="K50" s="422"/>
      <c r="L50" s="421">
        <f>SUM(L48:M49)</f>
        <v>0</v>
      </c>
      <c r="M50" s="422"/>
      <c r="N50" s="421">
        <f>SUM(N48:O49)</f>
        <v>0</v>
      </c>
      <c r="O50" s="422"/>
      <c r="P50" s="41">
        <f t="shared" si="10"/>
        <v>0</v>
      </c>
      <c r="Q50" s="116">
        <f>P49+P48</f>
        <v>0</v>
      </c>
      <c r="R50" s="2"/>
      <c r="S50" s="2"/>
      <c r="T50" s="2"/>
    </row>
    <row r="51" spans="1:20" ht="15" customHeight="1" x14ac:dyDescent="0.2">
      <c r="A51" s="406"/>
      <c r="B51" s="407"/>
      <c r="C51" s="412" t="s">
        <v>43</v>
      </c>
      <c r="D51" s="412"/>
      <c r="E51" s="425"/>
      <c r="F51" s="363">
        <f>IF(F50&gt;25000,25000,F50)</f>
        <v>0</v>
      </c>
      <c r="G51" s="364"/>
      <c r="H51" s="363">
        <f>IF(F50+H50&lt;25000,H50,IF((25000-F50)&lt;0,0,25000-F50))</f>
        <v>0</v>
      </c>
      <c r="I51" s="364"/>
      <c r="J51" s="363">
        <f>IF(F50+H50+J50&lt;25000,J50,IF((25000-(F50+H50))&lt;0,0,25000-(F50+H50)))</f>
        <v>0</v>
      </c>
      <c r="K51" s="364"/>
      <c r="L51" s="363">
        <f>IF(F50+H50+J50+L50&lt;25000,L50,IF((25000-(F50+H50+J50))&lt;0,0,25000-(F50+H50+J50)))</f>
        <v>0</v>
      </c>
      <c r="M51" s="364"/>
      <c r="N51" s="363">
        <f>IF(F50+H50+J50+L50+N50&lt;25000,N50,IF((25000-(F50+H50+J50+L50))&lt;0,0,25000-(F50+H50+J50+L50)))</f>
        <v>0</v>
      </c>
      <c r="O51" s="364"/>
      <c r="P51" s="40">
        <f>SUM(F51:O51)</f>
        <v>0</v>
      </c>
      <c r="Q51" s="116"/>
      <c r="R51" s="2"/>
      <c r="S51" s="2"/>
      <c r="T51" s="2"/>
    </row>
    <row r="52" spans="1:20" ht="15" customHeight="1" x14ac:dyDescent="0.2">
      <c r="A52" s="413" t="s">
        <v>58</v>
      </c>
      <c r="B52" s="414"/>
      <c r="C52" s="415" t="s">
        <v>37</v>
      </c>
      <c r="D52" s="415"/>
      <c r="E52" s="416"/>
      <c r="F52" s="417"/>
      <c r="G52" s="418"/>
      <c r="H52" s="417"/>
      <c r="I52" s="418"/>
      <c r="J52" s="417"/>
      <c r="K52" s="418"/>
      <c r="L52" s="417"/>
      <c r="M52" s="418"/>
      <c r="N52" s="417"/>
      <c r="O52" s="418"/>
      <c r="P52" s="39">
        <f t="shared" si="10"/>
        <v>0</v>
      </c>
      <c r="Q52" s="116"/>
      <c r="R52" s="2"/>
      <c r="S52" s="2"/>
      <c r="T52" s="2"/>
    </row>
    <row r="53" spans="1:20" ht="15" customHeight="1" x14ac:dyDescent="0.2">
      <c r="A53" s="404" t="s">
        <v>42</v>
      </c>
      <c r="B53" s="405"/>
      <c r="C53" s="408" t="s">
        <v>38</v>
      </c>
      <c r="D53" s="408"/>
      <c r="E53" s="409"/>
      <c r="F53" s="410"/>
      <c r="G53" s="411"/>
      <c r="H53" s="410"/>
      <c r="I53" s="411"/>
      <c r="J53" s="410"/>
      <c r="K53" s="411"/>
      <c r="L53" s="410"/>
      <c r="M53" s="411"/>
      <c r="N53" s="410"/>
      <c r="O53" s="411"/>
      <c r="P53" s="29">
        <f t="shared" si="10"/>
        <v>0</v>
      </c>
      <c r="Q53" s="116"/>
      <c r="R53" s="2"/>
      <c r="S53" s="2"/>
      <c r="T53" s="2"/>
    </row>
    <row r="54" spans="1:20" ht="15" customHeight="1" x14ac:dyDescent="0.25">
      <c r="A54" s="404"/>
      <c r="B54" s="405"/>
      <c r="C54" s="401" t="s">
        <v>41</v>
      </c>
      <c r="D54" s="401"/>
      <c r="E54" s="401"/>
      <c r="F54" s="402">
        <f>SUM(F52:G53)</f>
        <v>0</v>
      </c>
      <c r="G54" s="403"/>
      <c r="H54" s="402">
        <f>SUM(H52:I53)</f>
        <v>0</v>
      </c>
      <c r="I54" s="403"/>
      <c r="J54" s="402">
        <f>SUM(J52:K53)</f>
        <v>0</v>
      </c>
      <c r="K54" s="403"/>
      <c r="L54" s="402">
        <f>SUM(L52:M53)</f>
        <v>0</v>
      </c>
      <c r="M54" s="403"/>
      <c r="N54" s="402">
        <f>SUM(N52:O53)</f>
        <v>0</v>
      </c>
      <c r="O54" s="403"/>
      <c r="P54" s="41">
        <f t="shared" si="10"/>
        <v>0</v>
      </c>
      <c r="Q54" s="116">
        <f>P52+P53</f>
        <v>0</v>
      </c>
      <c r="R54" s="2"/>
      <c r="S54" s="2"/>
      <c r="T54" s="2"/>
    </row>
    <row r="55" spans="1:20" ht="15" customHeight="1" x14ac:dyDescent="0.2">
      <c r="A55" s="406"/>
      <c r="B55" s="407"/>
      <c r="C55" s="412" t="s">
        <v>43</v>
      </c>
      <c r="D55" s="412"/>
      <c r="E55" s="412"/>
      <c r="F55" s="363">
        <f>IF(F54&gt;25000,25000,F54)</f>
        <v>0</v>
      </c>
      <c r="G55" s="364"/>
      <c r="H55" s="363">
        <f>IF(F54+H54&lt;25000,H54,IF((25000-F54)&lt;0,0,25000-F54))</f>
        <v>0</v>
      </c>
      <c r="I55" s="364"/>
      <c r="J55" s="363">
        <f>IF(F54+H54+J54&lt;25000,J54,IF((25000-(F54+H54))&lt;0,0,25000-(F54+H54)))</f>
        <v>0</v>
      </c>
      <c r="K55" s="364"/>
      <c r="L55" s="363">
        <f>IF(F54+H54+J54+L54&lt;25000,L54,IF((25000-(F54+H54+J54))&lt;0,0,25000-(F54+H54+J54)))</f>
        <v>0</v>
      </c>
      <c r="M55" s="364"/>
      <c r="N55" s="363">
        <f>IF(F54+H54+J54+L54+N54&lt;25000,N54,IF((25000-(F54+H54+J54+L54))&lt;0,0,25000-(F54+H54+J54+L54)))</f>
        <v>0</v>
      </c>
      <c r="O55" s="364"/>
      <c r="P55" s="40">
        <f>SUM(F55:O55)</f>
        <v>0</v>
      </c>
      <c r="Q55" s="116"/>
      <c r="R55" s="2"/>
      <c r="S55" s="2"/>
      <c r="T55" s="2"/>
    </row>
    <row r="56" spans="1:20" ht="15" customHeight="1" x14ac:dyDescent="0.25">
      <c r="A56" s="193" t="s">
        <v>22</v>
      </c>
      <c r="B56" s="194"/>
      <c r="C56" s="194"/>
      <c r="D56" s="194"/>
      <c r="E56" s="194"/>
      <c r="F56" s="195">
        <f>F46+F50+F54</f>
        <v>0</v>
      </c>
      <c r="G56" s="400"/>
      <c r="H56" s="195">
        <f>H46+H50+H54</f>
        <v>0</v>
      </c>
      <c r="I56" s="400"/>
      <c r="J56" s="195">
        <f>J46+J50+J54</f>
        <v>0</v>
      </c>
      <c r="K56" s="400"/>
      <c r="L56" s="195">
        <f>L46+L50+L54</f>
        <v>0</v>
      </c>
      <c r="M56" s="400"/>
      <c r="N56" s="195">
        <f>N46+N50+N54</f>
        <v>0</v>
      </c>
      <c r="O56" s="400"/>
      <c r="P56" s="17">
        <f>P46+P50+P54</f>
        <v>0</v>
      </c>
      <c r="Q56" s="59">
        <f>SUM(F56:O56)</f>
        <v>0</v>
      </c>
    </row>
    <row r="57" spans="1:20" ht="15" customHeight="1" x14ac:dyDescent="0.25">
      <c r="A57" s="197" t="s">
        <v>43</v>
      </c>
      <c r="B57" s="198"/>
      <c r="C57" s="198"/>
      <c r="D57" s="198"/>
      <c r="E57" s="198"/>
      <c r="F57" s="191">
        <f>F47+F51+F55</f>
        <v>0</v>
      </c>
      <c r="G57" s="200"/>
      <c r="H57" s="191">
        <f>H47+H51+H55</f>
        <v>0</v>
      </c>
      <c r="I57" s="192"/>
      <c r="J57" s="191">
        <f>J47+J51+J55</f>
        <v>0</v>
      </c>
      <c r="K57" s="192"/>
      <c r="L57" s="191">
        <f>L47+L51+L55</f>
        <v>0</v>
      </c>
      <c r="M57" s="192"/>
      <c r="N57" s="191">
        <f>N47+N51+N55</f>
        <v>0</v>
      </c>
      <c r="O57" s="192"/>
      <c r="P57" s="38">
        <f>SUM(F57:O57)</f>
        <v>0</v>
      </c>
      <c r="Q57" s="59">
        <f>P47+P51+P55</f>
        <v>0</v>
      </c>
    </row>
    <row r="58" spans="1:20" ht="15" customHeight="1" x14ac:dyDescent="0.25">
      <c r="A58" s="254" t="s">
        <v>27</v>
      </c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6"/>
    </row>
    <row r="59" spans="1:20" ht="15" customHeight="1" x14ac:dyDescent="0.2">
      <c r="A59" s="175"/>
      <c r="B59" s="176"/>
      <c r="C59" s="176"/>
      <c r="D59" s="176"/>
      <c r="E59" s="176"/>
      <c r="F59" s="177"/>
      <c r="G59" s="178"/>
      <c r="H59" s="177"/>
      <c r="I59" s="178"/>
      <c r="J59" s="177"/>
      <c r="K59" s="178"/>
      <c r="L59" s="177"/>
      <c r="M59" s="178"/>
      <c r="N59" s="177"/>
      <c r="O59" s="178"/>
      <c r="P59" s="28">
        <f>SUM(F59:O59)</f>
        <v>0</v>
      </c>
    </row>
    <row r="60" spans="1:20" ht="15" customHeight="1" x14ac:dyDescent="0.2">
      <c r="A60" s="175"/>
      <c r="B60" s="176"/>
      <c r="C60" s="176"/>
      <c r="D60" s="176"/>
      <c r="E60" s="176"/>
      <c r="F60" s="177"/>
      <c r="G60" s="178"/>
      <c r="H60" s="177"/>
      <c r="I60" s="178"/>
      <c r="J60" s="177"/>
      <c r="K60" s="178"/>
      <c r="L60" s="177"/>
      <c r="M60" s="178"/>
      <c r="N60" s="177"/>
      <c r="O60" s="178"/>
      <c r="P60" s="28">
        <f t="shared" ref="P60:P61" si="11">SUM(F60:O60)</f>
        <v>0</v>
      </c>
    </row>
    <row r="61" spans="1:20" ht="15" customHeight="1" x14ac:dyDescent="0.2">
      <c r="A61" s="175"/>
      <c r="B61" s="176"/>
      <c r="C61" s="176"/>
      <c r="D61" s="176"/>
      <c r="E61" s="176"/>
      <c r="F61" s="177"/>
      <c r="G61" s="178"/>
      <c r="H61" s="177"/>
      <c r="I61" s="178"/>
      <c r="J61" s="177"/>
      <c r="K61" s="178"/>
      <c r="L61" s="177"/>
      <c r="M61" s="178"/>
      <c r="N61" s="177"/>
      <c r="O61" s="178"/>
      <c r="P61" s="28">
        <f t="shared" si="11"/>
        <v>0</v>
      </c>
    </row>
    <row r="62" spans="1:20" ht="15" customHeight="1" x14ac:dyDescent="0.2">
      <c r="A62" s="179"/>
      <c r="B62" s="180"/>
      <c r="C62" s="180"/>
      <c r="D62" s="180"/>
      <c r="E62" s="180"/>
      <c r="F62" s="181"/>
      <c r="G62" s="182"/>
      <c r="H62" s="181"/>
      <c r="I62" s="182"/>
      <c r="J62" s="181"/>
      <c r="K62" s="182"/>
      <c r="L62" s="181"/>
      <c r="M62" s="182"/>
      <c r="N62" s="181"/>
      <c r="O62" s="182"/>
      <c r="P62" s="28">
        <f>SUM(F62:O62)</f>
        <v>0</v>
      </c>
    </row>
    <row r="63" spans="1:20" ht="15" customHeight="1" thickBot="1" x14ac:dyDescent="0.3">
      <c r="A63" s="183" t="s">
        <v>28</v>
      </c>
      <c r="B63" s="184"/>
      <c r="C63" s="184"/>
      <c r="D63" s="184"/>
      <c r="E63" s="184"/>
      <c r="F63" s="185">
        <f>SUM(F59:G62)</f>
        <v>0</v>
      </c>
      <c r="G63" s="186"/>
      <c r="H63" s="185">
        <f>SUM(H59:I62)</f>
        <v>0</v>
      </c>
      <c r="I63" s="186"/>
      <c r="J63" s="185">
        <f>SUM(J59:K62)</f>
        <v>0</v>
      </c>
      <c r="K63" s="186"/>
      <c r="L63" s="185">
        <f>SUM(L59:M62)</f>
        <v>0</v>
      </c>
      <c r="M63" s="186"/>
      <c r="N63" s="185">
        <f>SUM(N59:O62)</f>
        <v>0</v>
      </c>
      <c r="O63" s="186"/>
      <c r="P63" s="16">
        <f>SUM(P59:P62)</f>
        <v>0</v>
      </c>
      <c r="Q63" s="62">
        <f>SUM(F63:O63)</f>
        <v>0</v>
      </c>
    </row>
    <row r="64" spans="1:20" ht="15" customHeight="1" x14ac:dyDescent="0.25">
      <c r="A64" s="396" t="s">
        <v>10</v>
      </c>
      <c r="B64" s="397"/>
      <c r="C64" s="397"/>
      <c r="D64" s="397"/>
      <c r="E64" s="397"/>
      <c r="F64" s="398">
        <f>F18+F26+F30+F35+F42+F56+F63</f>
        <v>0</v>
      </c>
      <c r="G64" s="399"/>
      <c r="H64" s="398">
        <f>H18+H26+H30+H35+H42+H56+H63</f>
        <v>0</v>
      </c>
      <c r="I64" s="399"/>
      <c r="J64" s="398">
        <f>J18+J26+J30+J35+J42+J56+J63</f>
        <v>0</v>
      </c>
      <c r="K64" s="399"/>
      <c r="L64" s="398">
        <f>L18+L26+L30+L35+L42+L56+L63</f>
        <v>0</v>
      </c>
      <c r="M64" s="399"/>
      <c r="N64" s="398">
        <f>N18+N26+N30+N35+N42+N56+N63</f>
        <v>0</v>
      </c>
      <c r="O64" s="399"/>
      <c r="P64" s="20">
        <f>SUM(F64:O64)</f>
        <v>0</v>
      </c>
      <c r="Q64" s="62">
        <f>P18+P26+P30+P35+P42+P56+P63</f>
        <v>0</v>
      </c>
    </row>
    <row r="65" spans="1:18" ht="15" customHeight="1" x14ac:dyDescent="0.2">
      <c r="A65" s="394" t="s">
        <v>71</v>
      </c>
      <c r="B65" s="395"/>
      <c r="C65" s="395"/>
      <c r="D65" s="395"/>
      <c r="E65" s="395"/>
      <c r="F65" s="201">
        <f>F64-F45-F49-F53</f>
        <v>0</v>
      </c>
      <c r="G65" s="178"/>
      <c r="H65" s="201">
        <f>H64-H45-H49-H53</f>
        <v>0</v>
      </c>
      <c r="I65" s="178"/>
      <c r="J65" s="201">
        <f>J64-J45-J49-J53</f>
        <v>0</v>
      </c>
      <c r="K65" s="178"/>
      <c r="L65" s="201">
        <f>L64-L45-L49-L53</f>
        <v>0</v>
      </c>
      <c r="M65" s="178"/>
      <c r="N65" s="201">
        <f>N64-N45-N49-N53</f>
        <v>0</v>
      </c>
      <c r="O65" s="178"/>
      <c r="P65" s="58">
        <f>P64-P45-P49-P53</f>
        <v>0</v>
      </c>
      <c r="Q65" s="59">
        <f>SUM(F65:O65)</f>
        <v>0</v>
      </c>
    </row>
    <row r="66" spans="1:18" ht="15" customHeight="1" x14ac:dyDescent="0.25">
      <c r="A66" s="261" t="s">
        <v>32</v>
      </c>
      <c r="B66" s="262"/>
      <c r="C66" s="262"/>
      <c r="D66" s="262"/>
      <c r="E66" s="262"/>
      <c r="F66" s="263">
        <f>F18+F26+F35+F42+F57+F63</f>
        <v>0</v>
      </c>
      <c r="G66" s="264"/>
      <c r="H66" s="263">
        <f>H18+H26+H35+H42+H57+H63</f>
        <v>0</v>
      </c>
      <c r="I66" s="264"/>
      <c r="J66" s="263">
        <f>J18+J26+J35+J42+J57+J63</f>
        <v>0</v>
      </c>
      <c r="K66" s="264"/>
      <c r="L66" s="263">
        <f>L18+L26+L35+L42+L57+L63</f>
        <v>0</v>
      </c>
      <c r="M66" s="264"/>
      <c r="N66" s="263">
        <f>N18+N26+N35+N42+N57+N63</f>
        <v>0</v>
      </c>
      <c r="O66" s="264"/>
      <c r="P66" s="11">
        <f>SUM(F66:O66)</f>
        <v>0</v>
      </c>
      <c r="Q66" s="115">
        <f>P18+P26+P35+P42+P57+P63</f>
        <v>0</v>
      </c>
      <c r="R66" s="37"/>
    </row>
    <row r="67" spans="1:18" ht="15" customHeight="1" x14ac:dyDescent="0.25">
      <c r="A67" s="193" t="s">
        <v>25</v>
      </c>
      <c r="B67" s="194"/>
      <c r="C67" s="194"/>
      <c r="D67" s="194"/>
      <c r="E67" s="30">
        <v>0.48499999999999999</v>
      </c>
      <c r="F67" s="195">
        <f>F66*E67</f>
        <v>0</v>
      </c>
      <c r="G67" s="196"/>
      <c r="H67" s="392">
        <f>H66*E67</f>
        <v>0</v>
      </c>
      <c r="I67" s="393"/>
      <c r="J67" s="392">
        <f>J66*E67</f>
        <v>0</v>
      </c>
      <c r="K67" s="393"/>
      <c r="L67" s="392">
        <f>L66*E67</f>
        <v>0</v>
      </c>
      <c r="M67" s="393"/>
      <c r="N67" s="392">
        <f>N66*E67</f>
        <v>0</v>
      </c>
      <c r="O67" s="393"/>
      <c r="P67" s="17">
        <f>SUM(F67:O67)</f>
        <v>0</v>
      </c>
      <c r="Q67" s="115">
        <f>Q66*E67</f>
        <v>0</v>
      </c>
      <c r="R67" s="37"/>
    </row>
    <row r="68" spans="1:18" ht="15" customHeight="1" thickBot="1" x14ac:dyDescent="0.3">
      <c r="A68" s="257" t="s">
        <v>31</v>
      </c>
      <c r="B68" s="258"/>
      <c r="C68" s="258"/>
      <c r="D68" s="258"/>
      <c r="E68" s="258"/>
      <c r="F68" s="259">
        <f>F64+F67</f>
        <v>0</v>
      </c>
      <c r="G68" s="391"/>
      <c r="H68" s="259">
        <f>H64+H67</f>
        <v>0</v>
      </c>
      <c r="I68" s="391"/>
      <c r="J68" s="259">
        <f>J64+J67</f>
        <v>0</v>
      </c>
      <c r="K68" s="391"/>
      <c r="L68" s="259">
        <f>L64+L67</f>
        <v>0</v>
      </c>
      <c r="M68" s="391"/>
      <c r="N68" s="259">
        <f>N64+N67</f>
        <v>0</v>
      </c>
      <c r="O68" s="391"/>
      <c r="P68" s="18">
        <f>SUM(F68:O68)</f>
        <v>0</v>
      </c>
      <c r="Q68" s="62">
        <f>P64+P67</f>
        <v>0</v>
      </c>
    </row>
    <row r="69" spans="1:18" ht="13.5" thickTop="1" x14ac:dyDescent="0.2"/>
    <row r="70" spans="1:18" ht="14.25" x14ac:dyDescent="0.2">
      <c r="A70" s="165" t="s">
        <v>45</v>
      </c>
      <c r="B70" s="165"/>
      <c r="C70" s="165"/>
      <c r="D70" s="165"/>
      <c r="E70" s="165"/>
      <c r="F70" s="165"/>
      <c r="G70" s="165"/>
      <c r="H70" s="110"/>
    </row>
    <row r="71" spans="1:18" x14ac:dyDescent="0.2">
      <c r="A71" s="66"/>
      <c r="B71" s="66"/>
      <c r="C71" s="66"/>
      <c r="D71" s="66"/>
      <c r="E71" s="66"/>
      <c r="F71" s="66"/>
      <c r="G71" s="66"/>
      <c r="H71" s="66"/>
    </row>
    <row r="72" spans="1:18" ht="15" x14ac:dyDescent="0.25">
      <c r="A72" s="166" t="s">
        <v>48</v>
      </c>
      <c r="B72" s="166"/>
      <c r="C72" s="166"/>
      <c r="D72" s="166"/>
      <c r="E72" s="166"/>
      <c r="F72" s="166"/>
      <c r="G72" s="166"/>
      <c r="H72" s="111"/>
    </row>
    <row r="73" spans="1:18" ht="14.25" customHeight="1" x14ac:dyDescent="0.2">
      <c r="A73" s="167" t="s">
        <v>79</v>
      </c>
      <c r="B73" s="167"/>
      <c r="C73" s="167"/>
      <c r="D73" s="167"/>
      <c r="E73" s="167"/>
      <c r="F73" s="167"/>
      <c r="G73" s="167"/>
      <c r="H73" s="167"/>
    </row>
    <row r="74" spans="1:18" ht="14.25" x14ac:dyDescent="0.2">
      <c r="A74" s="111"/>
      <c r="B74" s="111"/>
      <c r="C74" s="111"/>
      <c r="D74" s="111"/>
      <c r="E74" s="111"/>
      <c r="F74" s="111"/>
      <c r="G74" s="111"/>
      <c r="H74" s="111"/>
    </row>
    <row r="75" spans="1:18" ht="12.75" customHeight="1" x14ac:dyDescent="0.2">
      <c r="A75" s="251" t="s">
        <v>49</v>
      </c>
      <c r="B75" s="251"/>
      <c r="C75" s="251"/>
      <c r="D75" s="251"/>
      <c r="E75" s="251"/>
      <c r="F75" s="251"/>
      <c r="G75" s="251"/>
      <c r="H75" s="251"/>
    </row>
    <row r="76" spans="1:18" ht="12.75" customHeight="1" x14ac:dyDescent="0.2">
      <c r="A76" s="251"/>
      <c r="B76" s="251"/>
      <c r="C76" s="251"/>
      <c r="D76" s="251"/>
      <c r="E76" s="251"/>
      <c r="F76" s="251"/>
      <c r="G76" s="251"/>
      <c r="H76" s="251"/>
    </row>
    <row r="77" spans="1:18" ht="12.75" customHeight="1" x14ac:dyDescent="0.2">
      <c r="A77" s="251"/>
      <c r="B77" s="251"/>
      <c r="C77" s="251"/>
      <c r="D77" s="251"/>
      <c r="E77" s="251"/>
      <c r="F77" s="251"/>
      <c r="G77" s="251"/>
      <c r="H77" s="251"/>
    </row>
    <row r="78" spans="1:18" ht="12.75" customHeight="1" x14ac:dyDescent="0.2">
      <c r="A78" s="251"/>
      <c r="B78" s="251"/>
      <c r="C78" s="251"/>
      <c r="D78" s="251"/>
      <c r="E78" s="251"/>
      <c r="F78" s="251"/>
      <c r="G78" s="251"/>
      <c r="H78" s="251"/>
    </row>
    <row r="79" spans="1:18" ht="15" x14ac:dyDescent="0.25">
      <c r="B79" s="112"/>
      <c r="C79" s="112"/>
      <c r="D79" s="112"/>
      <c r="E79" s="112"/>
      <c r="F79" s="112"/>
      <c r="G79" s="112"/>
      <c r="H79" s="112"/>
    </row>
    <row r="81" spans="1:1" ht="15" x14ac:dyDescent="0.25">
      <c r="A81" s="112" t="s">
        <v>80</v>
      </c>
    </row>
  </sheetData>
  <mergeCells count="312">
    <mergeCell ref="L5:N5"/>
    <mergeCell ref="A75:H78"/>
    <mergeCell ref="O2:P5"/>
    <mergeCell ref="A15:C15"/>
    <mergeCell ref="A22:E22"/>
    <mergeCell ref="F22:G22"/>
    <mergeCell ref="H22:I22"/>
    <mergeCell ref="J22:K22"/>
    <mergeCell ref="L22:M22"/>
    <mergeCell ref="N22:O22"/>
    <mergeCell ref="A65:E65"/>
    <mergeCell ref="F65:G65"/>
    <mergeCell ref="H65:I65"/>
    <mergeCell ref="J65:K65"/>
    <mergeCell ref="L65:M65"/>
    <mergeCell ref="N65:O65"/>
    <mergeCell ref="A33:E33"/>
    <mergeCell ref="F33:G33"/>
    <mergeCell ref="H33:I33"/>
    <mergeCell ref="A34:E34"/>
    <mergeCell ref="F34:G34"/>
    <mergeCell ref="H34:I34"/>
    <mergeCell ref="A30:E30"/>
    <mergeCell ref="H30:I30"/>
    <mergeCell ref="A64:E64"/>
    <mergeCell ref="A1:P1"/>
    <mergeCell ref="A7:P7"/>
    <mergeCell ref="A8:E8"/>
    <mergeCell ref="F8:G8"/>
    <mergeCell ref="H8:I8"/>
    <mergeCell ref="P8:P9"/>
    <mergeCell ref="A16:C16"/>
    <mergeCell ref="A17:E17"/>
    <mergeCell ref="A20:E20"/>
    <mergeCell ref="F20:G20"/>
    <mergeCell ref="H20:I20"/>
    <mergeCell ref="A10:C10"/>
    <mergeCell ref="A11:C11"/>
    <mergeCell ref="J8:K8"/>
    <mergeCell ref="A18:E18"/>
    <mergeCell ref="F18:G18"/>
    <mergeCell ref="H18:I18"/>
    <mergeCell ref="D2:N2"/>
    <mergeCell ref="D3:N3"/>
    <mergeCell ref="D4:N4"/>
    <mergeCell ref="C5:F5"/>
    <mergeCell ref="H5:K5"/>
    <mergeCell ref="A2:B5"/>
    <mergeCell ref="A70:G70"/>
    <mergeCell ref="A72:G72"/>
    <mergeCell ref="A73:H73"/>
    <mergeCell ref="A26:E26"/>
    <mergeCell ref="F26:G26"/>
    <mergeCell ref="H26:I26"/>
    <mergeCell ref="A28:E28"/>
    <mergeCell ref="F28:G28"/>
    <mergeCell ref="H28:I28"/>
    <mergeCell ref="A32:E32"/>
    <mergeCell ref="F32:G32"/>
    <mergeCell ref="H41:I41"/>
    <mergeCell ref="A35:E35"/>
    <mergeCell ref="F35:G35"/>
    <mergeCell ref="H35:I35"/>
    <mergeCell ref="A37:E37"/>
    <mergeCell ref="F37:G37"/>
    <mergeCell ref="H37:I37"/>
    <mergeCell ref="A67:D67"/>
    <mergeCell ref="F67:G67"/>
    <mergeCell ref="H67:I67"/>
    <mergeCell ref="A68:E68"/>
    <mergeCell ref="F68:G68"/>
    <mergeCell ref="H68:I68"/>
    <mergeCell ref="A63:E63"/>
    <mergeCell ref="F63:G63"/>
    <mergeCell ref="A57:E57"/>
    <mergeCell ref="F57:G57"/>
    <mergeCell ref="H57:I57"/>
    <mergeCell ref="A59:E59"/>
    <mergeCell ref="F59:G59"/>
    <mergeCell ref="H59:I59"/>
    <mergeCell ref="C55:E55"/>
    <mergeCell ref="F55:G55"/>
    <mergeCell ref="H55:I55"/>
    <mergeCell ref="A56:E56"/>
    <mergeCell ref="F56:G56"/>
    <mergeCell ref="H56:I56"/>
    <mergeCell ref="A60:E60"/>
    <mergeCell ref="A61:E61"/>
    <mergeCell ref="F60:G60"/>
    <mergeCell ref="H60:I60"/>
    <mergeCell ref="A52:B52"/>
    <mergeCell ref="H45:I45"/>
    <mergeCell ref="C47:E47"/>
    <mergeCell ref="F47:G47"/>
    <mergeCell ref="H47:I47"/>
    <mergeCell ref="C48:E48"/>
    <mergeCell ref="F48:G48"/>
    <mergeCell ref="H48:I48"/>
    <mergeCell ref="H51:I51"/>
    <mergeCell ref="A48:B48"/>
    <mergeCell ref="C51:E51"/>
    <mergeCell ref="F51:G51"/>
    <mergeCell ref="A49:B51"/>
    <mergeCell ref="A45:B47"/>
    <mergeCell ref="H49:I49"/>
    <mergeCell ref="C50:E50"/>
    <mergeCell ref="F50:G50"/>
    <mergeCell ref="H50:I50"/>
    <mergeCell ref="J37:K37"/>
    <mergeCell ref="L66:M66"/>
    <mergeCell ref="L67:M67"/>
    <mergeCell ref="J41:K41"/>
    <mergeCell ref="J42:K42"/>
    <mergeCell ref="J44:K44"/>
    <mergeCell ref="C45:E45"/>
    <mergeCell ref="F45:G45"/>
    <mergeCell ref="H53:I53"/>
    <mergeCell ref="C46:E46"/>
    <mergeCell ref="F46:G46"/>
    <mergeCell ref="H46:I46"/>
    <mergeCell ref="C49:E49"/>
    <mergeCell ref="F49:G49"/>
    <mergeCell ref="F64:G64"/>
    <mergeCell ref="H64:I64"/>
    <mergeCell ref="A66:E66"/>
    <mergeCell ref="F66:G66"/>
    <mergeCell ref="H66:I66"/>
    <mergeCell ref="A62:E62"/>
    <mergeCell ref="F62:G62"/>
    <mergeCell ref="F53:G53"/>
    <mergeCell ref="C54:E54"/>
    <mergeCell ref="F54:G54"/>
    <mergeCell ref="L8:M8"/>
    <mergeCell ref="L18:M18"/>
    <mergeCell ref="L20:M20"/>
    <mergeCell ref="L21:M21"/>
    <mergeCell ref="L23:M23"/>
    <mergeCell ref="J55:K55"/>
    <mergeCell ref="J56:K56"/>
    <mergeCell ref="J57:K57"/>
    <mergeCell ref="J59:K59"/>
    <mergeCell ref="J50:K50"/>
    <mergeCell ref="L33:M33"/>
    <mergeCell ref="L29:M29"/>
    <mergeCell ref="L35:M35"/>
    <mergeCell ref="L37:M37"/>
    <mergeCell ref="L30:M30"/>
    <mergeCell ref="L32:M32"/>
    <mergeCell ref="J34:K34"/>
    <mergeCell ref="J35:K35"/>
    <mergeCell ref="J47:K47"/>
    <mergeCell ref="J48:K48"/>
    <mergeCell ref="J49:K49"/>
    <mergeCell ref="J51:K51"/>
    <mergeCell ref="J52:K52"/>
    <mergeCell ref="J53:K53"/>
    <mergeCell ref="N67:O67"/>
    <mergeCell ref="N68:O68"/>
    <mergeCell ref="N52:O52"/>
    <mergeCell ref="N66:O66"/>
    <mergeCell ref="A58:P58"/>
    <mergeCell ref="J64:K64"/>
    <mergeCell ref="J66:K66"/>
    <mergeCell ref="J67:K67"/>
    <mergeCell ref="H62:I62"/>
    <mergeCell ref="C52:E52"/>
    <mergeCell ref="F52:G52"/>
    <mergeCell ref="H52:I52"/>
    <mergeCell ref="C53:E53"/>
    <mergeCell ref="A53:B55"/>
    <mergeCell ref="N53:O53"/>
    <mergeCell ref="N55:O55"/>
    <mergeCell ref="N56:O56"/>
    <mergeCell ref="L68:M68"/>
    <mergeCell ref="J68:K68"/>
    <mergeCell ref="J54:K54"/>
    <mergeCell ref="H63:I63"/>
    <mergeCell ref="J62:K62"/>
    <mergeCell ref="J63:K63"/>
    <mergeCell ref="H54:I54"/>
    <mergeCell ref="N8:O8"/>
    <mergeCell ref="N18:O18"/>
    <mergeCell ref="N20:O20"/>
    <mergeCell ref="N21:O21"/>
    <mergeCell ref="N23:O23"/>
    <mergeCell ref="N24:O24"/>
    <mergeCell ref="L56:M56"/>
    <mergeCell ref="L57:M57"/>
    <mergeCell ref="L59:M59"/>
    <mergeCell ref="L40:M40"/>
    <mergeCell ref="L41:M41"/>
    <mergeCell ref="L47:M47"/>
    <mergeCell ref="A9:O9"/>
    <mergeCell ref="N37:O37"/>
    <mergeCell ref="N29:O29"/>
    <mergeCell ref="N30:O30"/>
    <mergeCell ref="J23:K23"/>
    <mergeCell ref="A21:E21"/>
    <mergeCell ref="F21:G21"/>
    <mergeCell ref="H21:I21"/>
    <mergeCell ref="A23:E23"/>
    <mergeCell ref="J30:K30"/>
    <mergeCell ref="J32:K32"/>
    <mergeCell ref="J33:K33"/>
    <mergeCell ref="N50:O50"/>
    <mergeCell ref="N57:O57"/>
    <mergeCell ref="N59:O59"/>
    <mergeCell ref="N62:O62"/>
    <mergeCell ref="N63:O63"/>
    <mergeCell ref="N64:O64"/>
    <mergeCell ref="N49:O49"/>
    <mergeCell ref="L54:M54"/>
    <mergeCell ref="N54:O54"/>
    <mergeCell ref="L53:M53"/>
    <mergeCell ref="L55:M55"/>
    <mergeCell ref="N51:O51"/>
    <mergeCell ref="L62:M62"/>
    <mergeCell ref="L63:M63"/>
    <mergeCell ref="L64:M64"/>
    <mergeCell ref="L49:M49"/>
    <mergeCell ref="L51:M51"/>
    <mergeCell ref="L52:M52"/>
    <mergeCell ref="L50:M50"/>
    <mergeCell ref="N47:O47"/>
    <mergeCell ref="N48:O48"/>
    <mergeCell ref="N40:O40"/>
    <mergeCell ref="L42:M42"/>
    <mergeCell ref="L44:M44"/>
    <mergeCell ref="L45:M45"/>
    <mergeCell ref="A19:P19"/>
    <mergeCell ref="A12:C12"/>
    <mergeCell ref="A13:C13"/>
    <mergeCell ref="A14:C14"/>
    <mergeCell ref="J18:K18"/>
    <mergeCell ref="J20:K20"/>
    <mergeCell ref="J21:K21"/>
    <mergeCell ref="A24:E24"/>
    <mergeCell ref="F24:G24"/>
    <mergeCell ref="H24:I24"/>
    <mergeCell ref="F23:G23"/>
    <mergeCell ref="H23:I23"/>
    <mergeCell ref="L24:M24"/>
    <mergeCell ref="L48:M48"/>
    <mergeCell ref="J24:K24"/>
    <mergeCell ref="H29:I29"/>
    <mergeCell ref="J45:K45"/>
    <mergeCell ref="J29:K29"/>
    <mergeCell ref="L46:M46"/>
    <mergeCell ref="N46:O46"/>
    <mergeCell ref="J40:K40"/>
    <mergeCell ref="A42:E42"/>
    <mergeCell ref="H40:I40"/>
    <mergeCell ref="A41:E41"/>
    <mergeCell ref="F41:G41"/>
    <mergeCell ref="F44:G44"/>
    <mergeCell ref="H44:I44"/>
    <mergeCell ref="A40:E40"/>
    <mergeCell ref="F40:G40"/>
    <mergeCell ref="A44:B44"/>
    <mergeCell ref="A43:P43"/>
    <mergeCell ref="N41:O41"/>
    <mergeCell ref="N42:O42"/>
    <mergeCell ref="N44:O44"/>
    <mergeCell ref="N45:O45"/>
    <mergeCell ref="J25:K25"/>
    <mergeCell ref="J26:K26"/>
    <mergeCell ref="N25:O25"/>
    <mergeCell ref="N26:O26"/>
    <mergeCell ref="L25:M25"/>
    <mergeCell ref="L26:M26"/>
    <mergeCell ref="A36:P36"/>
    <mergeCell ref="A31:P31"/>
    <mergeCell ref="A27:P27"/>
    <mergeCell ref="N32:O32"/>
    <mergeCell ref="N33:O33"/>
    <mergeCell ref="N34:O34"/>
    <mergeCell ref="N35:O35"/>
    <mergeCell ref="L34:M34"/>
    <mergeCell ref="J28:K28"/>
    <mergeCell ref="N28:O28"/>
    <mergeCell ref="L28:M28"/>
    <mergeCell ref="H32:I32"/>
    <mergeCell ref="A25:E25"/>
    <mergeCell ref="F25:G25"/>
    <mergeCell ref="H25:I25"/>
    <mergeCell ref="A29:E29"/>
    <mergeCell ref="F29:G29"/>
    <mergeCell ref="F30:G30"/>
    <mergeCell ref="J60:K60"/>
    <mergeCell ref="L60:M60"/>
    <mergeCell ref="N60:O60"/>
    <mergeCell ref="F61:G61"/>
    <mergeCell ref="H61:I61"/>
    <mergeCell ref="J61:K61"/>
    <mergeCell ref="L61:M61"/>
    <mergeCell ref="N61:O61"/>
    <mergeCell ref="A38:E38"/>
    <mergeCell ref="F38:G38"/>
    <mergeCell ref="H38:I38"/>
    <mergeCell ref="J38:K38"/>
    <mergeCell ref="L38:M38"/>
    <mergeCell ref="N38:O38"/>
    <mergeCell ref="A39:E39"/>
    <mergeCell ref="F39:G39"/>
    <mergeCell ref="H39:I39"/>
    <mergeCell ref="J39:K39"/>
    <mergeCell ref="L39:M39"/>
    <mergeCell ref="N39:O39"/>
    <mergeCell ref="F42:G42"/>
    <mergeCell ref="H42:I42"/>
    <mergeCell ref="C44:E44"/>
    <mergeCell ref="J46:K46"/>
  </mergeCells>
  <printOptions horizontalCentered="1"/>
  <pageMargins left="0" right="0" top="0.25" bottom="0" header="0.3" footer="0.3"/>
  <pageSetup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78"/>
  <sheetViews>
    <sheetView showWhiteSpace="0" zoomScaleNormal="100" workbookViewId="0">
      <selection activeCell="O15" sqref="O15"/>
    </sheetView>
  </sheetViews>
  <sheetFormatPr defaultColWidth="8.85546875" defaultRowHeight="12.75" x14ac:dyDescent="0.2"/>
  <cols>
    <col min="1" max="1" width="15.42578125" customWidth="1"/>
    <col min="2" max="2" width="12.42578125" customWidth="1"/>
    <col min="3" max="3" width="12.140625" customWidth="1"/>
    <col min="4" max="4" width="8.5703125" customWidth="1"/>
    <col min="5" max="5" width="15.140625" customWidth="1"/>
    <col min="6" max="15" width="14.42578125" customWidth="1"/>
    <col min="16" max="16" width="14.85546875" customWidth="1"/>
    <col min="17" max="17" width="11.140625" bestFit="1" customWidth="1"/>
    <col min="18" max="18" width="12.5703125" bestFit="1" customWidth="1"/>
  </cols>
  <sheetData>
    <row r="1" spans="1:16" ht="15.75" x14ac:dyDescent="0.25">
      <c r="A1" s="206" t="s">
        <v>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15" x14ac:dyDescent="0.25">
      <c r="A2" s="440"/>
      <c r="B2" s="440"/>
      <c r="C2" s="51" t="s">
        <v>3</v>
      </c>
      <c r="D2" s="218" t="s">
        <v>65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440"/>
      <c r="P2" s="440"/>
    </row>
    <row r="3" spans="1:16" ht="15" x14ac:dyDescent="0.25">
      <c r="A3" s="440"/>
      <c r="B3" s="440"/>
      <c r="C3" s="53" t="s">
        <v>76</v>
      </c>
      <c r="D3" s="219" t="s">
        <v>64</v>
      </c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440"/>
      <c r="P3" s="440"/>
    </row>
    <row r="4" spans="1:16" ht="15" x14ac:dyDescent="0.25">
      <c r="A4" s="440"/>
      <c r="B4" s="440"/>
      <c r="C4" s="53" t="s">
        <v>4</v>
      </c>
      <c r="D4" s="219" t="s">
        <v>60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440"/>
      <c r="P4" s="440"/>
    </row>
    <row r="5" spans="1:16" ht="15" x14ac:dyDescent="0.25">
      <c r="A5" s="440"/>
      <c r="B5" s="440"/>
      <c r="C5" s="440"/>
      <c r="D5" s="440"/>
      <c r="E5" s="440"/>
      <c r="F5" s="440"/>
      <c r="G5" s="51" t="s">
        <v>5</v>
      </c>
      <c r="H5" s="441">
        <v>47484</v>
      </c>
      <c r="I5" s="441"/>
      <c r="J5" s="441"/>
      <c r="K5" s="442"/>
      <c r="L5" s="442"/>
      <c r="M5" s="54"/>
      <c r="N5" s="54"/>
      <c r="O5" s="440"/>
      <c r="P5" s="440"/>
    </row>
    <row r="6" spans="1:16" s="1" customFormat="1" ht="14.25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</row>
    <row r="7" spans="1:16" ht="15" x14ac:dyDescent="0.2">
      <c r="A7" s="436"/>
      <c r="B7" s="436"/>
      <c r="C7" s="436"/>
      <c r="D7" s="436"/>
      <c r="E7" s="437"/>
      <c r="F7" s="212" t="s">
        <v>11</v>
      </c>
      <c r="G7" s="213"/>
      <c r="H7" s="212" t="s">
        <v>44</v>
      </c>
      <c r="I7" s="213"/>
      <c r="J7" s="212" t="s">
        <v>15</v>
      </c>
      <c r="K7" s="213"/>
      <c r="L7" s="212" t="s">
        <v>16</v>
      </c>
      <c r="M7" s="213"/>
      <c r="N7" s="212" t="s">
        <v>17</v>
      </c>
      <c r="O7" s="213"/>
      <c r="P7" s="214" t="s">
        <v>14</v>
      </c>
    </row>
    <row r="8" spans="1:16" ht="44.25" customHeight="1" x14ac:dyDescent="0.2">
      <c r="A8" s="438" t="s">
        <v>67</v>
      </c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43"/>
      <c r="P8" s="215"/>
    </row>
    <row r="9" spans="1:16" ht="25.5" x14ac:dyDescent="0.2">
      <c r="A9" s="228" t="s">
        <v>0</v>
      </c>
      <c r="B9" s="229"/>
      <c r="C9" s="230"/>
      <c r="D9" s="32" t="s">
        <v>2</v>
      </c>
      <c r="E9" s="32" t="s">
        <v>26</v>
      </c>
      <c r="F9" s="33" t="s">
        <v>1</v>
      </c>
      <c r="G9" s="34" t="s">
        <v>126</v>
      </c>
      <c r="H9" s="33" t="s">
        <v>1</v>
      </c>
      <c r="I9" s="34" t="s">
        <v>128</v>
      </c>
      <c r="J9" s="33" t="s">
        <v>1</v>
      </c>
      <c r="K9" s="34" t="s">
        <v>130</v>
      </c>
      <c r="L9" s="33" t="s">
        <v>1</v>
      </c>
      <c r="M9" s="34" t="s">
        <v>131</v>
      </c>
      <c r="N9" s="33" t="s">
        <v>1</v>
      </c>
      <c r="O9" s="34" t="s">
        <v>132</v>
      </c>
      <c r="P9" s="21"/>
    </row>
    <row r="10" spans="1:16" ht="15" customHeight="1" x14ac:dyDescent="0.2">
      <c r="A10" s="377" t="s">
        <v>61</v>
      </c>
      <c r="B10" s="378"/>
      <c r="C10" s="379"/>
      <c r="D10" s="42">
        <v>0.2</v>
      </c>
      <c r="E10" s="43">
        <v>250000</v>
      </c>
      <c r="F10" s="44">
        <f t="shared" ref="F10:F16" si="0">IF(E10&gt;225699.99,(225700*D10),D10*E10)</f>
        <v>45140</v>
      </c>
      <c r="G10" s="45">
        <f>F10*0.47</f>
        <v>21215.8</v>
      </c>
      <c r="H10" s="44">
        <f>IF(E10&gt;225699.99,F10,IF(E10*1.03&gt;225699.99,(225700*D10),F10*1.03))</f>
        <v>45140</v>
      </c>
      <c r="I10" s="45">
        <f>H10*0.549</f>
        <v>24781.86</v>
      </c>
      <c r="J10" s="44">
        <f t="shared" ref="J10:J16" si="1">IF(E10&gt;225699.99,F10,IF((E10*1.03*1.03)&gt;225699.99,(225700*D10),H10*1.03))</f>
        <v>45140</v>
      </c>
      <c r="K10" s="45">
        <f>J10*0.559</f>
        <v>25233.260000000002</v>
      </c>
      <c r="L10" s="44">
        <f t="shared" ref="L10:L16" si="2">IF(E10&gt;225699.99,F10,IF(E10*1.03*1.03*1.03&gt;225699.99,(225700*D10),J10*1.03))</f>
        <v>45140</v>
      </c>
      <c r="M10" s="45">
        <f>L10*0.569</f>
        <v>25684.659999999996</v>
      </c>
      <c r="N10" s="44">
        <f t="shared" ref="N10:N16" si="3">IF(E10&gt;225699.99,F10,IF(E10*1.03*1.03*1.03*1.03&gt;225699.99,(225700*D10),L10*1.03))</f>
        <v>45140</v>
      </c>
      <c r="O10" s="45">
        <f>N10*0.579</f>
        <v>26136.059999999998</v>
      </c>
      <c r="P10" s="24">
        <f t="shared" ref="P10:P16" si="4">SUM(F10:O10)</f>
        <v>348751.64</v>
      </c>
    </row>
    <row r="11" spans="1:16" ht="15" customHeight="1" x14ac:dyDescent="0.2">
      <c r="A11" s="225" t="s">
        <v>18</v>
      </c>
      <c r="B11" s="226"/>
      <c r="C11" s="227"/>
      <c r="D11" s="46">
        <v>0.2</v>
      </c>
      <c r="E11" s="35">
        <v>180000</v>
      </c>
      <c r="F11" s="22">
        <f t="shared" si="0"/>
        <v>36000</v>
      </c>
      <c r="G11" s="23">
        <f>F11*0.47</f>
        <v>16920</v>
      </c>
      <c r="H11" s="22">
        <f>IF(E11&gt;225699.99,F11,IF(E11*1.03&gt;225699.99,(225700*D11),F11*1.03))</f>
        <v>37080</v>
      </c>
      <c r="I11" s="45">
        <f t="shared" ref="I11:I15" si="5">H11*0.549</f>
        <v>20356.920000000002</v>
      </c>
      <c r="J11" s="22">
        <f t="shared" si="1"/>
        <v>38192.400000000001</v>
      </c>
      <c r="K11" s="45">
        <f t="shared" ref="K11:K15" si="6">J11*0.559</f>
        <v>21349.551600000003</v>
      </c>
      <c r="L11" s="22">
        <f t="shared" si="2"/>
        <v>39338.172000000006</v>
      </c>
      <c r="M11" s="45">
        <f t="shared" ref="M11:M15" si="7">L11*0.569</f>
        <v>22383.419868000001</v>
      </c>
      <c r="N11" s="22">
        <f t="shared" si="3"/>
        <v>40518.317160000006</v>
      </c>
      <c r="O11" s="45">
        <f t="shared" ref="O11:O15" si="8">N11*0.579</f>
        <v>23460.10563564</v>
      </c>
      <c r="P11" s="24">
        <f t="shared" si="4"/>
        <v>295598.88626364002</v>
      </c>
    </row>
    <row r="12" spans="1:16" ht="15" customHeight="1" x14ac:dyDescent="0.2">
      <c r="A12" s="225" t="s">
        <v>51</v>
      </c>
      <c r="B12" s="226"/>
      <c r="C12" s="227"/>
      <c r="D12" s="46">
        <v>0.1</v>
      </c>
      <c r="E12" s="47">
        <v>80000</v>
      </c>
      <c r="F12" s="22">
        <f t="shared" si="0"/>
        <v>8000</v>
      </c>
      <c r="G12" s="23">
        <f>F12*0.47</f>
        <v>3760</v>
      </c>
      <c r="H12" s="22">
        <f>IF(E12&gt;225699.99,F12,IF(E12*1.03&gt;225699.99,(225700*D12),F12*1.03))</f>
        <v>8240</v>
      </c>
      <c r="I12" s="45">
        <f t="shared" si="5"/>
        <v>4523.76</v>
      </c>
      <c r="J12" s="22">
        <f t="shared" si="1"/>
        <v>8487.2000000000007</v>
      </c>
      <c r="K12" s="45">
        <f t="shared" si="6"/>
        <v>4744.3448000000008</v>
      </c>
      <c r="L12" s="22">
        <f t="shared" si="2"/>
        <v>8741.8160000000007</v>
      </c>
      <c r="M12" s="45">
        <f t="shared" si="7"/>
        <v>4974.093304</v>
      </c>
      <c r="N12" s="22">
        <f t="shared" si="3"/>
        <v>9004.0704800000003</v>
      </c>
      <c r="O12" s="45">
        <f t="shared" si="8"/>
        <v>5213.3568079199995</v>
      </c>
      <c r="P12" s="24">
        <f t="shared" si="4"/>
        <v>65688.641391920013</v>
      </c>
    </row>
    <row r="13" spans="1:16" s="1" customFormat="1" ht="15" customHeight="1" x14ac:dyDescent="0.2">
      <c r="A13" s="225" t="s">
        <v>20</v>
      </c>
      <c r="B13" s="226"/>
      <c r="C13" s="227"/>
      <c r="D13" s="46">
        <v>0.1</v>
      </c>
      <c r="E13" s="47">
        <v>45000</v>
      </c>
      <c r="F13" s="22">
        <f t="shared" si="0"/>
        <v>4500</v>
      </c>
      <c r="G13" s="23">
        <f>F13*0.47</f>
        <v>2115</v>
      </c>
      <c r="H13" s="22">
        <f>IF(E13&gt;225699.99,F13,IF(E13*1.03&gt;225699.99,(225700*D13),F13*1.03))</f>
        <v>4635</v>
      </c>
      <c r="I13" s="45">
        <f t="shared" si="5"/>
        <v>2544.6150000000002</v>
      </c>
      <c r="J13" s="22">
        <f t="shared" si="1"/>
        <v>4774.05</v>
      </c>
      <c r="K13" s="45">
        <f t="shared" si="6"/>
        <v>2668.6939500000003</v>
      </c>
      <c r="L13" s="22">
        <f t="shared" si="2"/>
        <v>4917.2715000000007</v>
      </c>
      <c r="M13" s="45">
        <f t="shared" si="7"/>
        <v>2797.9274835000001</v>
      </c>
      <c r="N13" s="22">
        <f t="shared" si="3"/>
        <v>5064.7896450000007</v>
      </c>
      <c r="O13" s="45">
        <f t="shared" si="8"/>
        <v>2932.5132044550001</v>
      </c>
      <c r="P13" s="24">
        <f t="shared" si="4"/>
        <v>36949.860782955002</v>
      </c>
    </row>
    <row r="14" spans="1:16" s="1" customFormat="1" ht="15" customHeight="1" x14ac:dyDescent="0.2">
      <c r="A14" s="225" t="s">
        <v>19</v>
      </c>
      <c r="B14" s="226"/>
      <c r="C14" s="227"/>
      <c r="D14" s="46">
        <v>0.4</v>
      </c>
      <c r="E14" s="47">
        <v>65000</v>
      </c>
      <c r="F14" s="22">
        <f t="shared" si="0"/>
        <v>26000</v>
      </c>
      <c r="G14" s="23">
        <f>F14*0.47</f>
        <v>12220</v>
      </c>
      <c r="H14" s="22">
        <f>IF(E14&gt;225699.99,F14,IF(E14*D14*1.03&gt;225699.99,(225700*D14),F14*1.03))</f>
        <v>26780</v>
      </c>
      <c r="I14" s="45">
        <f t="shared" si="5"/>
        <v>14702.220000000001</v>
      </c>
      <c r="J14" s="22">
        <f t="shared" si="1"/>
        <v>27583.4</v>
      </c>
      <c r="K14" s="45">
        <f t="shared" si="6"/>
        <v>15419.120600000002</v>
      </c>
      <c r="L14" s="22">
        <f t="shared" si="2"/>
        <v>28410.902000000002</v>
      </c>
      <c r="M14" s="45">
        <f t="shared" si="7"/>
        <v>16165.803238</v>
      </c>
      <c r="N14" s="22">
        <f t="shared" si="3"/>
        <v>29263.229060000001</v>
      </c>
      <c r="O14" s="45">
        <f t="shared" si="8"/>
        <v>16943.409625739998</v>
      </c>
      <c r="P14" s="24">
        <f t="shared" si="4"/>
        <v>213488.08452373999</v>
      </c>
    </row>
    <row r="15" spans="1:16" s="1" customFormat="1" ht="15" customHeight="1" x14ac:dyDescent="0.2">
      <c r="A15" s="248" t="s">
        <v>127</v>
      </c>
      <c r="B15" s="249"/>
      <c r="C15" s="250"/>
      <c r="D15" s="46">
        <v>0.1</v>
      </c>
      <c r="E15" s="47">
        <v>45000</v>
      </c>
      <c r="F15" s="22">
        <f t="shared" si="0"/>
        <v>4500</v>
      </c>
      <c r="G15" s="23">
        <f>F15*0.47</f>
        <v>2115</v>
      </c>
      <c r="H15" s="22">
        <f>IF(E15&gt;225699.99,F15,IF(E15*1.03&gt;225699.99,(225700*D15),F15*1.03))</f>
        <v>4635</v>
      </c>
      <c r="I15" s="45">
        <f t="shared" si="5"/>
        <v>2544.6150000000002</v>
      </c>
      <c r="J15" s="22">
        <f t="shared" si="1"/>
        <v>4774.05</v>
      </c>
      <c r="K15" s="45">
        <f t="shared" si="6"/>
        <v>2668.6939500000003</v>
      </c>
      <c r="L15" s="22">
        <f t="shared" si="2"/>
        <v>4917.2715000000007</v>
      </c>
      <c r="M15" s="45">
        <f t="shared" si="7"/>
        <v>2797.9274835000001</v>
      </c>
      <c r="N15" s="22">
        <f t="shared" si="3"/>
        <v>5064.7896450000007</v>
      </c>
      <c r="O15" s="45">
        <f t="shared" si="8"/>
        <v>2932.5132044550001</v>
      </c>
      <c r="P15" s="24">
        <f t="shared" si="4"/>
        <v>36949.860782955002</v>
      </c>
    </row>
    <row r="16" spans="1:16" ht="15" customHeight="1" x14ac:dyDescent="0.2">
      <c r="A16" s="238" t="s">
        <v>69</v>
      </c>
      <c r="B16" s="239"/>
      <c r="C16" s="240"/>
      <c r="D16" s="55">
        <v>1</v>
      </c>
      <c r="E16" s="36">
        <v>20664</v>
      </c>
      <c r="F16" s="22">
        <f t="shared" si="0"/>
        <v>20664</v>
      </c>
      <c r="G16" s="25">
        <f>IF(F16&gt;0,520,0)</f>
        <v>520</v>
      </c>
      <c r="H16" s="22">
        <f>IF(E16&gt;225699.99,F16,IF(E16*1.03&gt;225699.99,(225700*D16),F16*1.03))</f>
        <v>21283.920000000002</v>
      </c>
      <c r="I16" s="25">
        <f>IF(F16&gt;0,530,0)</f>
        <v>530</v>
      </c>
      <c r="J16" s="22">
        <f t="shared" si="1"/>
        <v>21922.437600000001</v>
      </c>
      <c r="K16" s="25">
        <f>IF(F16&gt;0,540,0)</f>
        <v>540</v>
      </c>
      <c r="L16" s="22">
        <f t="shared" si="2"/>
        <v>22580.110728000003</v>
      </c>
      <c r="M16" s="25">
        <f>IF(F16&gt;0,550,0)</f>
        <v>550</v>
      </c>
      <c r="N16" s="22">
        <f t="shared" si="3"/>
        <v>23257.514049840003</v>
      </c>
      <c r="O16" s="25">
        <f>IF(F16&gt;0,550,0)</f>
        <v>550</v>
      </c>
      <c r="P16" s="24">
        <f t="shared" si="4"/>
        <v>112397.98237784</v>
      </c>
    </row>
    <row r="17" spans="1:16" ht="15" customHeight="1" x14ac:dyDescent="0.25">
      <c r="A17" s="241" t="s">
        <v>7</v>
      </c>
      <c r="B17" s="242"/>
      <c r="C17" s="242"/>
      <c r="D17" s="242"/>
      <c r="E17" s="243"/>
      <c r="F17" s="5">
        <f t="shared" ref="F17:O17" si="9">SUM(F10:F16)</f>
        <v>144804</v>
      </c>
      <c r="G17" s="10">
        <f t="shared" si="9"/>
        <v>58865.8</v>
      </c>
      <c r="H17" s="5">
        <f t="shared" si="9"/>
        <v>147793.92000000001</v>
      </c>
      <c r="I17" s="10">
        <f t="shared" si="9"/>
        <v>69983.990000000005</v>
      </c>
      <c r="J17" s="5">
        <f t="shared" si="9"/>
        <v>150873.53759999998</v>
      </c>
      <c r="K17" s="10">
        <f t="shared" si="9"/>
        <v>72623.664900000003</v>
      </c>
      <c r="L17" s="5">
        <f t="shared" si="9"/>
        <v>154045.54372800002</v>
      </c>
      <c r="M17" s="10">
        <f t="shared" si="9"/>
        <v>75353.83137700001</v>
      </c>
      <c r="N17" s="5">
        <f t="shared" si="9"/>
        <v>157312.71003984002</v>
      </c>
      <c r="O17" s="10">
        <f t="shared" si="9"/>
        <v>78167.958478209985</v>
      </c>
      <c r="P17" s="6"/>
    </row>
    <row r="18" spans="1:16" ht="15" customHeight="1" x14ac:dyDescent="0.25">
      <c r="A18" s="244" t="s">
        <v>50</v>
      </c>
      <c r="B18" s="245"/>
      <c r="C18" s="245"/>
      <c r="D18" s="245"/>
      <c r="E18" s="246"/>
      <c r="F18" s="247">
        <f>F17+G17</f>
        <v>203669.8</v>
      </c>
      <c r="G18" s="246"/>
      <c r="H18" s="247">
        <f>H17+I17</f>
        <v>217777.91000000003</v>
      </c>
      <c r="I18" s="246"/>
      <c r="J18" s="247">
        <f>J17+K17</f>
        <v>223497.20249999998</v>
      </c>
      <c r="K18" s="246"/>
      <c r="L18" s="247">
        <f>L17+M17</f>
        <v>229399.37510500004</v>
      </c>
      <c r="M18" s="246"/>
      <c r="N18" s="247">
        <f>N17+O17</f>
        <v>235480.66851804999</v>
      </c>
      <c r="O18" s="246"/>
      <c r="P18" s="19">
        <f>SUM(P10:P16)</f>
        <v>1109824.9561230501</v>
      </c>
    </row>
    <row r="19" spans="1:16" ht="15" customHeight="1" x14ac:dyDescent="0.25">
      <c r="A19" s="236" t="s">
        <v>24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435"/>
    </row>
    <row r="20" spans="1:16" ht="15" customHeight="1" x14ac:dyDescent="0.2">
      <c r="A20" s="175" t="s">
        <v>52</v>
      </c>
      <c r="B20" s="176"/>
      <c r="C20" s="176"/>
      <c r="D20" s="176"/>
      <c r="E20" s="224"/>
      <c r="F20" s="177">
        <v>3000</v>
      </c>
      <c r="G20" s="178"/>
      <c r="H20" s="177">
        <v>3000</v>
      </c>
      <c r="I20" s="178"/>
      <c r="J20" s="177">
        <v>3000</v>
      </c>
      <c r="K20" s="178"/>
      <c r="L20" s="177">
        <v>3000</v>
      </c>
      <c r="M20" s="178"/>
      <c r="N20" s="177">
        <v>3000</v>
      </c>
      <c r="O20" s="178"/>
      <c r="P20" s="26">
        <f t="shared" ref="P20:P25" si="10">SUM(F20:O20)</f>
        <v>15000</v>
      </c>
    </row>
    <row r="21" spans="1:16" ht="15" customHeight="1" x14ac:dyDescent="0.2">
      <c r="A21" s="175" t="s">
        <v>53</v>
      </c>
      <c r="B21" s="176"/>
      <c r="C21" s="176"/>
      <c r="D21" s="176"/>
      <c r="E21" s="224"/>
      <c r="F21" s="177">
        <v>5000</v>
      </c>
      <c r="G21" s="178"/>
      <c r="H21" s="177">
        <v>5000</v>
      </c>
      <c r="I21" s="178"/>
      <c r="J21" s="177">
        <v>5000</v>
      </c>
      <c r="K21" s="178"/>
      <c r="L21" s="177">
        <v>5000</v>
      </c>
      <c r="M21" s="178"/>
      <c r="N21" s="177">
        <v>5000</v>
      </c>
      <c r="O21" s="178"/>
      <c r="P21" s="26">
        <f t="shared" si="10"/>
        <v>25000</v>
      </c>
    </row>
    <row r="22" spans="1:16" ht="15" customHeight="1" x14ac:dyDescent="0.2">
      <c r="A22" s="175" t="s">
        <v>54</v>
      </c>
      <c r="B22" s="176"/>
      <c r="C22" s="176"/>
      <c r="D22" s="176"/>
      <c r="E22" s="224"/>
      <c r="F22" s="177">
        <v>7000</v>
      </c>
      <c r="G22" s="178"/>
      <c r="H22" s="177">
        <v>7000</v>
      </c>
      <c r="I22" s="178"/>
      <c r="J22" s="177">
        <v>7000</v>
      </c>
      <c r="K22" s="178"/>
      <c r="L22" s="177">
        <v>5000</v>
      </c>
      <c r="M22" s="178"/>
      <c r="N22" s="177">
        <v>5000</v>
      </c>
      <c r="O22" s="178"/>
      <c r="P22" s="26">
        <f t="shared" si="10"/>
        <v>31000</v>
      </c>
    </row>
    <row r="23" spans="1:16" ht="15" customHeight="1" x14ac:dyDescent="0.2">
      <c r="A23" s="175"/>
      <c r="B23" s="176"/>
      <c r="C23" s="176"/>
      <c r="D23" s="176"/>
      <c r="E23" s="224"/>
      <c r="F23" s="177"/>
      <c r="G23" s="178"/>
      <c r="H23" s="177"/>
      <c r="I23" s="178"/>
      <c r="J23" s="177"/>
      <c r="K23" s="178"/>
      <c r="L23" s="177"/>
      <c r="M23" s="178"/>
      <c r="N23" s="177"/>
      <c r="O23" s="178"/>
      <c r="P23" s="26">
        <f t="shared" si="10"/>
        <v>0</v>
      </c>
    </row>
    <row r="24" spans="1:16" ht="15" customHeight="1" x14ac:dyDescent="0.2">
      <c r="A24" s="231"/>
      <c r="B24" s="232"/>
      <c r="C24" s="232"/>
      <c r="D24" s="232"/>
      <c r="E24" s="233"/>
      <c r="F24" s="234"/>
      <c r="G24" s="235"/>
      <c r="H24" s="234"/>
      <c r="I24" s="235"/>
      <c r="J24" s="234"/>
      <c r="K24" s="235"/>
      <c r="L24" s="234"/>
      <c r="M24" s="235"/>
      <c r="N24" s="234"/>
      <c r="O24" s="235"/>
      <c r="P24" s="26">
        <f t="shared" si="10"/>
        <v>0</v>
      </c>
    </row>
    <row r="25" spans="1:16" ht="15" customHeight="1" x14ac:dyDescent="0.2">
      <c r="A25" s="171"/>
      <c r="B25" s="172"/>
      <c r="C25" s="172"/>
      <c r="D25" s="172"/>
      <c r="E25" s="220"/>
      <c r="F25" s="173"/>
      <c r="G25" s="221"/>
      <c r="H25" s="173"/>
      <c r="I25" s="221"/>
      <c r="J25" s="173"/>
      <c r="K25" s="221"/>
      <c r="L25" s="173"/>
      <c r="M25" s="221"/>
      <c r="N25" s="173"/>
      <c r="O25" s="221"/>
      <c r="P25" s="26">
        <f t="shared" si="10"/>
        <v>0</v>
      </c>
    </row>
    <row r="26" spans="1:16" ht="15" customHeight="1" x14ac:dyDescent="0.25">
      <c r="A26" s="197" t="s">
        <v>8</v>
      </c>
      <c r="B26" s="198"/>
      <c r="C26" s="198"/>
      <c r="D26" s="198"/>
      <c r="E26" s="199"/>
      <c r="F26" s="200">
        <f>SUM(F20:G25)</f>
        <v>15000</v>
      </c>
      <c r="G26" s="192"/>
      <c r="H26" s="191">
        <f>SUM(H20:I25)</f>
        <v>15000</v>
      </c>
      <c r="I26" s="192"/>
      <c r="J26" s="191">
        <f>SUM(J20:K25)</f>
        <v>15000</v>
      </c>
      <c r="K26" s="192"/>
      <c r="L26" s="191">
        <f>SUM(L20:M25)</f>
        <v>13000</v>
      </c>
      <c r="M26" s="192"/>
      <c r="N26" s="191">
        <f>SUM(N20:O25)</f>
        <v>13000</v>
      </c>
      <c r="O26" s="192"/>
      <c r="P26" s="14">
        <f>SUM(P20:P25)</f>
        <v>71000</v>
      </c>
    </row>
    <row r="27" spans="1:16" ht="15" customHeight="1" x14ac:dyDescent="0.25">
      <c r="A27" s="222" t="s">
        <v>12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434"/>
    </row>
    <row r="28" spans="1:16" ht="15" customHeight="1" x14ac:dyDescent="0.2">
      <c r="A28" s="175" t="s">
        <v>21</v>
      </c>
      <c r="B28" s="176"/>
      <c r="C28" s="176"/>
      <c r="D28" s="176"/>
      <c r="E28" s="224"/>
      <c r="F28" s="177">
        <v>7000</v>
      </c>
      <c r="G28" s="178"/>
      <c r="H28" s="177"/>
      <c r="I28" s="178"/>
      <c r="J28" s="177"/>
      <c r="K28" s="178"/>
      <c r="L28" s="177"/>
      <c r="M28" s="178"/>
      <c r="N28" s="177"/>
      <c r="O28" s="178"/>
      <c r="P28" s="27">
        <f>SUM(F28:O28)</f>
        <v>7000</v>
      </c>
    </row>
    <row r="29" spans="1:16" s="1" customFormat="1" ht="15" customHeight="1" x14ac:dyDescent="0.2">
      <c r="A29" s="175"/>
      <c r="B29" s="176"/>
      <c r="C29" s="176"/>
      <c r="D29" s="176"/>
      <c r="E29" s="224"/>
      <c r="F29" s="177"/>
      <c r="G29" s="178"/>
      <c r="H29" s="177"/>
      <c r="I29" s="178"/>
      <c r="J29" s="177"/>
      <c r="K29" s="178"/>
      <c r="L29" s="177"/>
      <c r="M29" s="178"/>
      <c r="N29" s="177"/>
      <c r="O29" s="178"/>
      <c r="P29" s="27">
        <f>SUM(F29:O29)</f>
        <v>0</v>
      </c>
    </row>
    <row r="30" spans="1:16" s="1" customFormat="1" ht="15" customHeight="1" x14ac:dyDescent="0.2">
      <c r="A30" s="171"/>
      <c r="B30" s="172"/>
      <c r="C30" s="172"/>
      <c r="D30" s="172"/>
      <c r="E30" s="220"/>
      <c r="F30" s="173"/>
      <c r="G30" s="221"/>
      <c r="H30" s="173"/>
      <c r="I30" s="221"/>
      <c r="J30" s="173"/>
      <c r="K30" s="221"/>
      <c r="L30" s="173"/>
      <c r="M30" s="221"/>
      <c r="N30" s="173"/>
      <c r="O30" s="221"/>
      <c r="P30" s="27">
        <f>SUM(F30:O30)</f>
        <v>0</v>
      </c>
    </row>
    <row r="31" spans="1:16" s="1" customFormat="1" ht="15" customHeight="1" x14ac:dyDescent="0.25">
      <c r="A31" s="197" t="s">
        <v>13</v>
      </c>
      <c r="B31" s="198"/>
      <c r="C31" s="198"/>
      <c r="D31" s="198"/>
      <c r="E31" s="199"/>
      <c r="F31" s="200">
        <f>SUM(F28:G30)</f>
        <v>7000</v>
      </c>
      <c r="G31" s="192"/>
      <c r="H31" s="191">
        <f>SUM(H28:I30)</f>
        <v>0</v>
      </c>
      <c r="I31" s="192"/>
      <c r="J31" s="191">
        <f>SUM(J28:K30)</f>
        <v>0</v>
      </c>
      <c r="K31" s="192"/>
      <c r="L31" s="191">
        <f>SUM(L28:M30)</f>
        <v>0</v>
      </c>
      <c r="M31" s="192"/>
      <c r="N31" s="191">
        <f>SUM(N28:O30)</f>
        <v>0</v>
      </c>
      <c r="O31" s="192"/>
      <c r="P31" s="14">
        <f>SUM(P28:P30)</f>
        <v>7000</v>
      </c>
    </row>
    <row r="32" spans="1:16" ht="15" customHeight="1" x14ac:dyDescent="0.25">
      <c r="A32" s="222" t="s">
        <v>30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434"/>
    </row>
    <row r="33" spans="1:19" ht="15" customHeight="1" x14ac:dyDescent="0.2">
      <c r="A33" s="175" t="s">
        <v>55</v>
      </c>
      <c r="B33" s="176"/>
      <c r="C33" s="176"/>
      <c r="D33" s="176"/>
      <c r="E33" s="224"/>
      <c r="F33" s="177"/>
      <c r="G33" s="178"/>
      <c r="H33" s="177"/>
      <c r="I33" s="178"/>
      <c r="J33" s="177">
        <v>4000</v>
      </c>
      <c r="K33" s="178"/>
      <c r="L33" s="177">
        <v>4200</v>
      </c>
      <c r="M33" s="178"/>
      <c r="N33" s="177">
        <v>5300</v>
      </c>
      <c r="O33" s="178"/>
      <c r="P33" s="27">
        <f>SUM(F33:O33)</f>
        <v>13500</v>
      </c>
    </row>
    <row r="34" spans="1:19" s="1" customFormat="1" ht="15" customHeight="1" x14ac:dyDescent="0.2">
      <c r="A34" s="175" t="s">
        <v>68</v>
      </c>
      <c r="B34" s="176"/>
      <c r="C34" s="176"/>
      <c r="D34" s="176"/>
      <c r="E34" s="224"/>
      <c r="F34" s="177"/>
      <c r="G34" s="178"/>
      <c r="H34" s="177"/>
      <c r="I34" s="178"/>
      <c r="J34" s="177">
        <v>1800</v>
      </c>
      <c r="K34" s="178"/>
      <c r="L34" s="177">
        <v>2000</v>
      </c>
      <c r="M34" s="178"/>
      <c r="N34" s="177">
        <v>2400</v>
      </c>
      <c r="O34" s="178"/>
      <c r="P34" s="27">
        <f>SUM(F34:O34)</f>
        <v>6200</v>
      </c>
    </row>
    <row r="35" spans="1:19" s="1" customFormat="1" ht="15" customHeight="1" x14ac:dyDescent="0.2">
      <c r="A35" s="171"/>
      <c r="B35" s="172"/>
      <c r="C35" s="172"/>
      <c r="D35" s="172"/>
      <c r="E35" s="220"/>
      <c r="F35" s="173"/>
      <c r="G35" s="221"/>
      <c r="H35" s="173"/>
      <c r="I35" s="221"/>
      <c r="J35" s="173"/>
      <c r="K35" s="221"/>
      <c r="L35" s="173"/>
      <c r="M35" s="221"/>
      <c r="N35" s="173"/>
      <c r="O35" s="221"/>
      <c r="P35" s="27">
        <f>SUM(F35:O35)</f>
        <v>0</v>
      </c>
    </row>
    <row r="36" spans="1:19" s="1" customFormat="1" ht="15" customHeight="1" x14ac:dyDescent="0.25">
      <c r="A36" s="197" t="s">
        <v>9</v>
      </c>
      <c r="B36" s="198"/>
      <c r="C36" s="198"/>
      <c r="D36" s="198"/>
      <c r="E36" s="199"/>
      <c r="F36" s="200">
        <f>SUM(F33:G35)</f>
        <v>0</v>
      </c>
      <c r="G36" s="192"/>
      <c r="H36" s="191">
        <f>SUM(H33:I35)</f>
        <v>0</v>
      </c>
      <c r="I36" s="192"/>
      <c r="J36" s="191">
        <f>SUM(J33:K35)</f>
        <v>5800</v>
      </c>
      <c r="K36" s="192"/>
      <c r="L36" s="191">
        <f>SUM(L33:M35)</f>
        <v>6200</v>
      </c>
      <c r="M36" s="192"/>
      <c r="N36" s="191">
        <f>SUM(N33:O35)</f>
        <v>7700</v>
      </c>
      <c r="O36" s="192"/>
      <c r="P36" s="14">
        <f>SUM(P33:P35)</f>
        <v>19700</v>
      </c>
    </row>
    <row r="37" spans="1:19" ht="15" customHeight="1" x14ac:dyDescent="0.25">
      <c r="A37" s="168" t="s">
        <v>29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70"/>
    </row>
    <row r="38" spans="1:19" ht="15" customHeight="1" x14ac:dyDescent="0.2">
      <c r="A38" s="175" t="s">
        <v>77</v>
      </c>
      <c r="B38" s="176"/>
      <c r="C38" s="176"/>
      <c r="D38" s="176"/>
      <c r="E38" s="176"/>
      <c r="F38" s="432"/>
      <c r="G38" s="433"/>
      <c r="H38" s="432">
        <f>100*80</f>
        <v>8000</v>
      </c>
      <c r="I38" s="433"/>
      <c r="J38" s="432">
        <f>150*80</f>
        <v>12000</v>
      </c>
      <c r="K38" s="433"/>
      <c r="L38" s="432">
        <f>200*80</f>
        <v>16000</v>
      </c>
      <c r="M38" s="433"/>
      <c r="N38" s="432">
        <f>100*80</f>
        <v>8000</v>
      </c>
      <c r="O38" s="433"/>
      <c r="P38" s="27">
        <f>SUM(F38:O38)</f>
        <v>44000</v>
      </c>
    </row>
    <row r="39" spans="1:19" ht="15" customHeight="1" x14ac:dyDescent="0.2">
      <c r="A39" s="202" t="s">
        <v>78</v>
      </c>
      <c r="B39" s="203"/>
      <c r="C39" s="203"/>
      <c r="D39" s="203"/>
      <c r="E39" s="203"/>
      <c r="F39" s="430">
        <v>5000</v>
      </c>
      <c r="G39" s="431"/>
      <c r="H39" s="430">
        <v>5150</v>
      </c>
      <c r="I39" s="431"/>
      <c r="J39" s="430"/>
      <c r="K39" s="431"/>
      <c r="L39" s="430"/>
      <c r="M39" s="431"/>
      <c r="N39" s="430"/>
      <c r="O39" s="431"/>
      <c r="P39" s="27">
        <f>SUM(F39:O39)</f>
        <v>10150</v>
      </c>
    </row>
    <row r="40" spans="1:19" ht="15" customHeight="1" x14ac:dyDescent="0.2">
      <c r="A40" s="171" t="s">
        <v>72</v>
      </c>
      <c r="B40" s="172"/>
      <c r="C40" s="172"/>
      <c r="D40" s="172"/>
      <c r="E40" s="172"/>
      <c r="F40" s="428"/>
      <c r="G40" s="429"/>
      <c r="H40" s="428">
        <v>2000</v>
      </c>
      <c r="I40" s="429"/>
      <c r="J40" s="428">
        <v>2000</v>
      </c>
      <c r="K40" s="429"/>
      <c r="L40" s="428">
        <v>2000</v>
      </c>
      <c r="M40" s="429"/>
      <c r="N40" s="428">
        <v>2000</v>
      </c>
      <c r="O40" s="429"/>
      <c r="P40" s="27">
        <f>SUM(F40:O40)</f>
        <v>8000</v>
      </c>
    </row>
    <row r="41" spans="1:19" ht="15" customHeight="1" x14ac:dyDescent="0.25">
      <c r="A41" s="197" t="s">
        <v>23</v>
      </c>
      <c r="B41" s="198"/>
      <c r="C41" s="198"/>
      <c r="D41" s="198"/>
      <c r="E41" s="199"/>
      <c r="F41" s="191">
        <f>SUM(F38:G40)</f>
        <v>5000</v>
      </c>
      <c r="G41" s="192"/>
      <c r="H41" s="191">
        <f>SUM(H38:I40)</f>
        <v>15150</v>
      </c>
      <c r="I41" s="192"/>
      <c r="J41" s="191">
        <f>SUM(J38:K40)</f>
        <v>14000</v>
      </c>
      <c r="K41" s="192"/>
      <c r="L41" s="191">
        <f>SUM(L38:M40)</f>
        <v>18000</v>
      </c>
      <c r="M41" s="192"/>
      <c r="N41" s="191">
        <f>SUM(N38:O40)</f>
        <v>10000</v>
      </c>
      <c r="O41" s="192"/>
      <c r="P41" s="14">
        <f>SUM(P38:P40)</f>
        <v>62150</v>
      </c>
    </row>
    <row r="42" spans="1:19" ht="15" customHeight="1" x14ac:dyDescent="0.25">
      <c r="A42" s="168" t="s">
        <v>66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70"/>
    </row>
    <row r="43" spans="1:19" ht="15" customHeight="1" x14ac:dyDescent="0.25">
      <c r="A43" s="426" t="s">
        <v>56</v>
      </c>
      <c r="B43" s="427"/>
      <c r="C43" s="423" t="s">
        <v>33</v>
      </c>
      <c r="D43" s="423"/>
      <c r="E43" s="423"/>
      <c r="F43" s="410">
        <v>15000</v>
      </c>
      <c r="G43" s="446"/>
      <c r="H43" s="410">
        <v>2000</v>
      </c>
      <c r="I43" s="446"/>
      <c r="J43" s="410">
        <v>6000</v>
      </c>
      <c r="K43" s="446"/>
      <c r="L43" s="410">
        <v>2000</v>
      </c>
      <c r="M43" s="446"/>
      <c r="N43" s="410">
        <v>2000</v>
      </c>
      <c r="O43" s="446"/>
      <c r="P43" s="39">
        <f t="shared" ref="P43:P54" si="11">SUM(F43:O43)</f>
        <v>27000</v>
      </c>
      <c r="Q43" s="13"/>
      <c r="R43" s="4"/>
      <c r="S43" s="4"/>
    </row>
    <row r="44" spans="1:19" ht="15" customHeight="1" x14ac:dyDescent="0.25">
      <c r="A44" s="404" t="s">
        <v>63</v>
      </c>
      <c r="B44" s="405"/>
      <c r="C44" s="423" t="s">
        <v>34</v>
      </c>
      <c r="D44" s="423"/>
      <c r="E44" s="423"/>
      <c r="F44" s="447">
        <v>4500</v>
      </c>
      <c r="G44" s="448"/>
      <c r="H44" s="447">
        <v>600</v>
      </c>
      <c r="I44" s="448"/>
      <c r="J44" s="447">
        <v>1800</v>
      </c>
      <c r="K44" s="448"/>
      <c r="L44" s="447">
        <v>600</v>
      </c>
      <c r="M44" s="448"/>
      <c r="N44" s="447">
        <v>600</v>
      </c>
      <c r="O44" s="448"/>
      <c r="P44" s="29">
        <f t="shared" si="11"/>
        <v>8100</v>
      </c>
      <c r="Q44" s="13"/>
      <c r="R44" s="4"/>
      <c r="S44" s="4"/>
    </row>
    <row r="45" spans="1:19" ht="15" customHeight="1" x14ac:dyDescent="0.25">
      <c r="A45" s="404"/>
      <c r="B45" s="405"/>
      <c r="C45" s="419" t="s">
        <v>39</v>
      </c>
      <c r="D45" s="419"/>
      <c r="E45" s="419"/>
      <c r="F45" s="421">
        <f>SUM(F43:G44)</f>
        <v>19500</v>
      </c>
      <c r="G45" s="422"/>
      <c r="H45" s="421">
        <f>SUM(H43:I44)</f>
        <v>2600</v>
      </c>
      <c r="I45" s="422"/>
      <c r="J45" s="421">
        <f>SUM(J43:K44)</f>
        <v>7800</v>
      </c>
      <c r="K45" s="422"/>
      <c r="L45" s="421">
        <f>SUM(L43:M44)</f>
        <v>2600</v>
      </c>
      <c r="M45" s="422"/>
      <c r="N45" s="421">
        <f>SUM(N43:O44)</f>
        <v>2600</v>
      </c>
      <c r="O45" s="422"/>
      <c r="P45" s="41">
        <f t="shared" si="11"/>
        <v>35100</v>
      </c>
      <c r="Q45" s="13"/>
      <c r="R45" s="4"/>
      <c r="S45" s="4"/>
    </row>
    <row r="46" spans="1:19" ht="15" customHeight="1" x14ac:dyDescent="0.25">
      <c r="A46" s="404"/>
      <c r="B46" s="405"/>
      <c r="C46" s="412" t="s">
        <v>43</v>
      </c>
      <c r="D46" s="412"/>
      <c r="E46" s="412"/>
      <c r="F46" s="363">
        <f>IF(F45&gt;25000,25000,F45)</f>
        <v>19500</v>
      </c>
      <c r="G46" s="364"/>
      <c r="H46" s="363">
        <f>IF(F45+H45&lt;25000,H45,IF((25000-F45)&lt;0,0,25000-F45))</f>
        <v>2600</v>
      </c>
      <c r="I46" s="364"/>
      <c r="J46" s="363">
        <f>IF(F45+H45+J45&lt;25000,J45,IF((25000-(F45+H45))&lt;0,0,25000-(F45+H45)))</f>
        <v>2900</v>
      </c>
      <c r="K46" s="364"/>
      <c r="L46" s="363">
        <f>IF(F45+H45+J45+L45&lt;25000,L45,IF((25000-(F45+H45+J45))&lt;0,0,25000-(F45+H45+J45)))</f>
        <v>0</v>
      </c>
      <c r="M46" s="364"/>
      <c r="N46" s="363">
        <f>IF(F45+H45+J45+L45+N45&lt;25000,N45,IF((25000-(F45+H45+J45+L45))&lt;0,0,25000-(F45+H45+J45+L45)))</f>
        <v>0</v>
      </c>
      <c r="O46" s="364"/>
      <c r="P46" s="40">
        <f t="shared" si="11"/>
        <v>25000</v>
      </c>
      <c r="Q46" s="13"/>
      <c r="R46" s="4"/>
      <c r="S46" s="4"/>
    </row>
    <row r="47" spans="1:19" ht="15" customHeight="1" x14ac:dyDescent="0.2">
      <c r="A47" s="413" t="s">
        <v>57</v>
      </c>
      <c r="B47" s="414"/>
      <c r="C47" s="415" t="s">
        <v>35</v>
      </c>
      <c r="D47" s="415"/>
      <c r="E47" s="416"/>
      <c r="F47" s="410">
        <v>35000</v>
      </c>
      <c r="G47" s="446"/>
      <c r="H47" s="410">
        <v>10000</v>
      </c>
      <c r="I47" s="446"/>
      <c r="J47" s="410">
        <v>20000</v>
      </c>
      <c r="K47" s="446"/>
      <c r="L47" s="410">
        <v>10000</v>
      </c>
      <c r="M47" s="446"/>
      <c r="N47" s="410">
        <v>10000</v>
      </c>
      <c r="O47" s="446"/>
      <c r="P47" s="39">
        <f t="shared" si="11"/>
        <v>85000</v>
      </c>
      <c r="Q47" s="13"/>
      <c r="R47" s="2"/>
      <c r="S47" s="2"/>
    </row>
    <row r="48" spans="1:19" ht="15" customHeight="1" x14ac:dyDescent="0.2">
      <c r="A48" s="404" t="s">
        <v>62</v>
      </c>
      <c r="B48" s="405"/>
      <c r="C48" s="423" t="s">
        <v>36</v>
      </c>
      <c r="D48" s="423"/>
      <c r="E48" s="424"/>
      <c r="F48" s="447">
        <v>5250</v>
      </c>
      <c r="G48" s="448"/>
      <c r="H48" s="447">
        <v>1500</v>
      </c>
      <c r="I48" s="448"/>
      <c r="J48" s="447">
        <v>3000</v>
      </c>
      <c r="K48" s="448"/>
      <c r="L48" s="447">
        <v>1500</v>
      </c>
      <c r="M48" s="448"/>
      <c r="N48" s="447">
        <v>1500</v>
      </c>
      <c r="O48" s="448"/>
      <c r="P48" s="29">
        <f t="shared" si="11"/>
        <v>12750</v>
      </c>
      <c r="Q48" s="13"/>
      <c r="R48" s="2"/>
      <c r="S48" s="2"/>
    </row>
    <row r="49" spans="1:19" ht="15" customHeight="1" x14ac:dyDescent="0.25">
      <c r="A49" s="404"/>
      <c r="B49" s="405"/>
      <c r="C49" s="419" t="s">
        <v>40</v>
      </c>
      <c r="D49" s="419"/>
      <c r="E49" s="420"/>
      <c r="F49" s="421">
        <f>SUM(F47:G48)</f>
        <v>40250</v>
      </c>
      <c r="G49" s="422"/>
      <c r="H49" s="421">
        <f>SUM(H47:I48)</f>
        <v>11500</v>
      </c>
      <c r="I49" s="422"/>
      <c r="J49" s="421">
        <f>SUM(J47:K48)</f>
        <v>23000</v>
      </c>
      <c r="K49" s="422"/>
      <c r="L49" s="421">
        <f>SUM(L47:M48)</f>
        <v>11500</v>
      </c>
      <c r="M49" s="422"/>
      <c r="N49" s="421">
        <f>SUM(N47:O48)</f>
        <v>11500</v>
      </c>
      <c r="O49" s="422"/>
      <c r="P49" s="41">
        <f>SUM(F49:O49)</f>
        <v>97750</v>
      </c>
      <c r="Q49" s="13"/>
      <c r="R49" s="2"/>
      <c r="S49" s="2"/>
    </row>
    <row r="50" spans="1:19" ht="15" customHeight="1" x14ac:dyDescent="0.2">
      <c r="A50" s="406"/>
      <c r="B50" s="407"/>
      <c r="C50" s="412" t="s">
        <v>43</v>
      </c>
      <c r="D50" s="412"/>
      <c r="E50" s="425"/>
      <c r="F50" s="363">
        <f>IF(F49&gt;25000,25000,F49)</f>
        <v>25000</v>
      </c>
      <c r="G50" s="364"/>
      <c r="H50" s="363">
        <f>IF(F49+H49&lt;25000,H49,IF((25000-F49)&lt;0,0,25000-F49))</f>
        <v>0</v>
      </c>
      <c r="I50" s="364"/>
      <c r="J50" s="363">
        <f>IF(F49+H49+J49&lt;25000,J49,IF((25000-(F49+H49))&lt;0,0,25000-(F49+H49)))</f>
        <v>0</v>
      </c>
      <c r="K50" s="364"/>
      <c r="L50" s="363">
        <f>IF(F49+H49+J49+L49&lt;25000,L49,IF((25000-(F49+H49+J49))&lt;0,0,25000-(F49+H49+J49)))</f>
        <v>0</v>
      </c>
      <c r="M50" s="364"/>
      <c r="N50" s="363">
        <f>IF(F49+H49+J49+L49+N49&lt;25000,N49,IF((25000-(F49+H49+J49+L49))&lt;0,0,25000-(F49+H49+J49+L49)))</f>
        <v>0</v>
      </c>
      <c r="O50" s="364"/>
      <c r="P50" s="40">
        <f t="shared" si="11"/>
        <v>25000</v>
      </c>
      <c r="Q50" s="13"/>
      <c r="R50" s="2"/>
      <c r="S50" s="2"/>
    </row>
    <row r="51" spans="1:19" ht="15" customHeight="1" x14ac:dyDescent="0.2">
      <c r="A51" s="413" t="s">
        <v>58</v>
      </c>
      <c r="B51" s="414"/>
      <c r="C51" s="415" t="s">
        <v>37</v>
      </c>
      <c r="D51" s="415"/>
      <c r="E51" s="416"/>
      <c r="F51" s="417"/>
      <c r="G51" s="418"/>
      <c r="H51" s="417"/>
      <c r="I51" s="418"/>
      <c r="J51" s="417"/>
      <c r="K51" s="418"/>
      <c r="L51" s="417"/>
      <c r="M51" s="418"/>
      <c r="N51" s="417"/>
      <c r="O51" s="418"/>
      <c r="P51" s="39">
        <f t="shared" si="11"/>
        <v>0</v>
      </c>
      <c r="Q51" s="13"/>
      <c r="R51" s="2"/>
      <c r="S51" s="2"/>
    </row>
    <row r="52" spans="1:19" ht="15" customHeight="1" x14ac:dyDescent="0.2">
      <c r="A52" s="404" t="s">
        <v>42</v>
      </c>
      <c r="B52" s="405"/>
      <c r="C52" s="408" t="s">
        <v>38</v>
      </c>
      <c r="D52" s="408"/>
      <c r="E52" s="409"/>
      <c r="F52" s="410"/>
      <c r="G52" s="411"/>
      <c r="H52" s="410"/>
      <c r="I52" s="411"/>
      <c r="J52" s="410"/>
      <c r="K52" s="411"/>
      <c r="L52" s="410"/>
      <c r="M52" s="411"/>
      <c r="N52" s="410"/>
      <c r="O52" s="411"/>
      <c r="P52" s="29">
        <f t="shared" si="11"/>
        <v>0</v>
      </c>
      <c r="Q52" s="13"/>
      <c r="R52" s="2"/>
      <c r="S52" s="2"/>
    </row>
    <row r="53" spans="1:19" ht="15" customHeight="1" x14ac:dyDescent="0.25">
      <c r="A53" s="404"/>
      <c r="B53" s="405"/>
      <c r="C53" s="401" t="s">
        <v>41</v>
      </c>
      <c r="D53" s="401"/>
      <c r="E53" s="401"/>
      <c r="F53" s="402">
        <f>SUM(F51:G52)</f>
        <v>0</v>
      </c>
      <c r="G53" s="403"/>
      <c r="H53" s="402">
        <f>SUM(H51:I52)</f>
        <v>0</v>
      </c>
      <c r="I53" s="403"/>
      <c r="J53" s="402">
        <f>SUM(J51:K52)</f>
        <v>0</v>
      </c>
      <c r="K53" s="403"/>
      <c r="L53" s="402">
        <f>SUM(L51:M52)</f>
        <v>0</v>
      </c>
      <c r="M53" s="403"/>
      <c r="N53" s="402">
        <f>SUM(N51:O52)</f>
        <v>0</v>
      </c>
      <c r="O53" s="403"/>
      <c r="P53" s="41">
        <f t="shared" si="11"/>
        <v>0</v>
      </c>
      <c r="Q53" s="13"/>
      <c r="R53" s="2"/>
      <c r="S53" s="2"/>
    </row>
    <row r="54" spans="1:19" ht="15" customHeight="1" x14ac:dyDescent="0.2">
      <c r="A54" s="406"/>
      <c r="B54" s="407"/>
      <c r="C54" s="412" t="s">
        <v>43</v>
      </c>
      <c r="D54" s="412"/>
      <c r="E54" s="412"/>
      <c r="F54" s="363">
        <f>IF(F53&gt;25000,25000,F53)</f>
        <v>0</v>
      </c>
      <c r="G54" s="364"/>
      <c r="H54" s="363">
        <f>IF(F53+H53&lt;25000,H53,IF((25000-F53)&lt;0,0,25000-F53))</f>
        <v>0</v>
      </c>
      <c r="I54" s="364"/>
      <c r="J54" s="363">
        <f>IF(F53+H53+J53&lt;25000,J53,IF((25000-(F53+H53))&lt;0,0,25000-(F53+H53)))</f>
        <v>0</v>
      </c>
      <c r="K54" s="364"/>
      <c r="L54" s="363">
        <f>IF(F53+H53+J53+L53&lt;25000,L53,IF((25000-(F53+H53+J53))&lt;0,0,25000-(F53+H53+J53)))</f>
        <v>0</v>
      </c>
      <c r="M54" s="364"/>
      <c r="N54" s="363">
        <f>IF(F53+H53+J53+L53+N53&lt;25000,N53,IF((25000-(F53+H53+J53+L53))&lt;0,0,25000-(F53+H53+J53+L53)))</f>
        <v>0</v>
      </c>
      <c r="O54" s="364"/>
      <c r="P54" s="40">
        <f t="shared" si="11"/>
        <v>0</v>
      </c>
      <c r="Q54" s="13"/>
      <c r="R54" s="2"/>
      <c r="S54" s="2"/>
    </row>
    <row r="55" spans="1:19" ht="15" customHeight="1" x14ac:dyDescent="0.25">
      <c r="A55" s="193" t="s">
        <v>22</v>
      </c>
      <c r="B55" s="194"/>
      <c r="C55" s="194"/>
      <c r="D55" s="194"/>
      <c r="E55" s="194"/>
      <c r="F55" s="195">
        <f>F45+F49+F53</f>
        <v>59750</v>
      </c>
      <c r="G55" s="400"/>
      <c r="H55" s="195">
        <f>H45+H49+H53</f>
        <v>14100</v>
      </c>
      <c r="I55" s="400"/>
      <c r="J55" s="195">
        <f>J45+J49+J53</f>
        <v>30800</v>
      </c>
      <c r="K55" s="400"/>
      <c r="L55" s="195">
        <f>L45+L49+L53</f>
        <v>14100</v>
      </c>
      <c r="M55" s="400"/>
      <c r="N55" s="195">
        <f>N45+N49+N53</f>
        <v>14100</v>
      </c>
      <c r="O55" s="400"/>
      <c r="P55" s="17">
        <f>P45+P49+P54</f>
        <v>132850</v>
      </c>
    </row>
    <row r="56" spans="1:19" ht="15" customHeight="1" x14ac:dyDescent="0.25">
      <c r="A56" s="197" t="s">
        <v>43</v>
      </c>
      <c r="B56" s="198"/>
      <c r="C56" s="198"/>
      <c r="D56" s="198"/>
      <c r="E56" s="198"/>
      <c r="F56" s="191">
        <f>F46+F50+F54</f>
        <v>44500</v>
      </c>
      <c r="G56" s="200"/>
      <c r="H56" s="191">
        <f>H46+H50+H54</f>
        <v>2600</v>
      </c>
      <c r="I56" s="192"/>
      <c r="J56" s="191">
        <f>J46+J50+J54</f>
        <v>2900</v>
      </c>
      <c r="K56" s="192"/>
      <c r="L56" s="191">
        <f>L46+L50+L54</f>
        <v>0</v>
      </c>
      <c r="M56" s="192"/>
      <c r="N56" s="191">
        <f>N46+N50+N54</f>
        <v>0</v>
      </c>
      <c r="O56" s="192"/>
      <c r="P56" s="38">
        <f>SUM(F56:O56)</f>
        <v>50000</v>
      </c>
    </row>
    <row r="57" spans="1:19" ht="15" customHeight="1" x14ac:dyDescent="0.25">
      <c r="A57" s="254" t="s">
        <v>27</v>
      </c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6"/>
    </row>
    <row r="58" spans="1:19" ht="15" customHeight="1" x14ac:dyDescent="0.2">
      <c r="A58" s="175"/>
      <c r="B58" s="176"/>
      <c r="C58" s="176"/>
      <c r="D58" s="176"/>
      <c r="E58" s="176"/>
      <c r="F58" s="177"/>
      <c r="G58" s="178"/>
      <c r="H58" s="177"/>
      <c r="I58" s="178"/>
      <c r="J58" s="177"/>
      <c r="K58" s="178"/>
      <c r="L58" s="177"/>
      <c r="M58" s="178"/>
      <c r="N58" s="177"/>
      <c r="O58" s="178"/>
      <c r="P58" s="28">
        <f>SUM(F58:O58)</f>
        <v>0</v>
      </c>
    </row>
    <row r="59" spans="1:19" ht="15" customHeight="1" x14ac:dyDescent="0.2">
      <c r="A59" s="179"/>
      <c r="B59" s="180"/>
      <c r="C59" s="180"/>
      <c r="D59" s="180"/>
      <c r="E59" s="180"/>
      <c r="F59" s="181"/>
      <c r="G59" s="182"/>
      <c r="H59" s="181"/>
      <c r="I59" s="182"/>
      <c r="J59" s="181"/>
      <c r="K59" s="182"/>
      <c r="L59" s="181"/>
      <c r="M59" s="182"/>
      <c r="N59" s="181"/>
      <c r="O59" s="182"/>
      <c r="P59" s="28">
        <f>SUM(F59:O59)</f>
        <v>0</v>
      </c>
    </row>
    <row r="60" spans="1:19" ht="15" customHeight="1" thickBot="1" x14ac:dyDescent="0.3">
      <c r="A60" s="183" t="s">
        <v>28</v>
      </c>
      <c r="B60" s="184"/>
      <c r="C60" s="184"/>
      <c r="D60" s="184"/>
      <c r="E60" s="184"/>
      <c r="F60" s="185">
        <f>SUM(F58:G59)</f>
        <v>0</v>
      </c>
      <c r="G60" s="186"/>
      <c r="H60" s="185">
        <f>SUM(H58:I59)</f>
        <v>0</v>
      </c>
      <c r="I60" s="186"/>
      <c r="J60" s="185">
        <f>SUM(J58:K59)</f>
        <v>0</v>
      </c>
      <c r="K60" s="186"/>
      <c r="L60" s="185">
        <f>SUM(L58:M59)</f>
        <v>0</v>
      </c>
      <c r="M60" s="186"/>
      <c r="N60" s="185">
        <f>SUM(N58:O59)</f>
        <v>0</v>
      </c>
      <c r="O60" s="186"/>
      <c r="P60" s="16">
        <f>SUM(P58:P59)</f>
        <v>0</v>
      </c>
    </row>
    <row r="61" spans="1:19" ht="15" customHeight="1" x14ac:dyDescent="0.25">
      <c r="A61" s="396" t="s">
        <v>10</v>
      </c>
      <c r="B61" s="397"/>
      <c r="C61" s="397"/>
      <c r="D61" s="397"/>
      <c r="E61" s="397"/>
      <c r="F61" s="398">
        <f>F18+F26+F31+F36+F41+F55+F60</f>
        <v>290419.8</v>
      </c>
      <c r="G61" s="445"/>
      <c r="H61" s="398">
        <f>H18+H26+H31+H36+H41+H55+H60</f>
        <v>262027.91000000003</v>
      </c>
      <c r="I61" s="399"/>
      <c r="J61" s="398">
        <f>J18+J26+J31+J36+J41+J55+J60</f>
        <v>289097.20250000001</v>
      </c>
      <c r="K61" s="399"/>
      <c r="L61" s="398">
        <f>L18+L26+L31+L36+L41+L55+L60</f>
        <v>280699.37510500004</v>
      </c>
      <c r="M61" s="399"/>
      <c r="N61" s="398">
        <f>N18+N26+N31+N36+N41+N55+N60</f>
        <v>280280.66851804999</v>
      </c>
      <c r="O61" s="399"/>
      <c r="P61" s="20">
        <f>SUM(F61:O61)</f>
        <v>1402524.9561230498</v>
      </c>
      <c r="Q61" s="48">
        <f>P18+P26+P31+P36+P41+P55+P60</f>
        <v>1402524.9561230501</v>
      </c>
    </row>
    <row r="62" spans="1:19" ht="15" customHeight="1" x14ac:dyDescent="0.2">
      <c r="A62" s="394" t="s">
        <v>71</v>
      </c>
      <c r="B62" s="395"/>
      <c r="C62" s="395"/>
      <c r="D62" s="395"/>
      <c r="E62" s="395"/>
      <c r="F62" s="201">
        <f>F61-F44-F48-F52</f>
        <v>280669.8</v>
      </c>
      <c r="G62" s="178"/>
      <c r="H62" s="177">
        <f>H61-H44-H48-H52</f>
        <v>259927.91000000003</v>
      </c>
      <c r="I62" s="178"/>
      <c r="J62" s="201">
        <f>J61-J44-J48-J52</f>
        <v>284297.20250000001</v>
      </c>
      <c r="K62" s="178"/>
      <c r="L62" s="201">
        <f>L61-L44-L48-L52</f>
        <v>278599.37510500004</v>
      </c>
      <c r="M62" s="178"/>
      <c r="N62" s="177">
        <f>N61-N44-N48-N52</f>
        <v>278180.66851804999</v>
      </c>
      <c r="O62" s="178"/>
      <c r="P62" s="50">
        <f>P61-P44-P48-P52</f>
        <v>1381674.9561230498</v>
      </c>
      <c r="Q62" s="48">
        <f>SUM(F62:O62)</f>
        <v>1381674.9561230498</v>
      </c>
    </row>
    <row r="63" spans="1:19" ht="15" customHeight="1" x14ac:dyDescent="0.25">
      <c r="A63" s="261" t="s">
        <v>32</v>
      </c>
      <c r="B63" s="262"/>
      <c r="C63" s="262"/>
      <c r="D63" s="262"/>
      <c r="E63" s="262"/>
      <c r="F63" s="263">
        <f>F18+F26+F36+F41+F56+F60</f>
        <v>268169.8</v>
      </c>
      <c r="G63" s="264"/>
      <c r="H63" s="263">
        <f>H18+H26+H36+H41+H56+H60</f>
        <v>250527.91000000003</v>
      </c>
      <c r="I63" s="264"/>
      <c r="J63" s="263">
        <f>J18+J26+J36+J41+J56+J60</f>
        <v>261197.20249999998</v>
      </c>
      <c r="K63" s="264"/>
      <c r="L63" s="263">
        <f>L18+L26+L36+L41+L56+L60</f>
        <v>266599.37510500004</v>
      </c>
      <c r="M63" s="264"/>
      <c r="N63" s="263">
        <f>N18+N26+N36+N41+N56+N60</f>
        <v>266180.66851804999</v>
      </c>
      <c r="O63" s="264"/>
      <c r="P63" s="11">
        <f>SUM(F63:O63)</f>
        <v>1312674.9561230498</v>
      </c>
      <c r="Q63" s="49">
        <f>P60+P56+P41+P36+P26+P18</f>
        <v>1312674.9561230501</v>
      </c>
      <c r="R63" s="37"/>
    </row>
    <row r="64" spans="1:19" ht="15" customHeight="1" x14ac:dyDescent="0.25">
      <c r="A64" s="193" t="s">
        <v>25</v>
      </c>
      <c r="B64" s="194"/>
      <c r="C64" s="194"/>
      <c r="D64" s="194"/>
      <c r="E64" s="30">
        <v>0.48499999999999999</v>
      </c>
      <c r="F64" s="195">
        <f>F63*E64</f>
        <v>130062.35299999999</v>
      </c>
      <c r="G64" s="196"/>
      <c r="H64" s="392">
        <f>H63*E64</f>
        <v>121506.03635000001</v>
      </c>
      <c r="I64" s="393"/>
      <c r="J64" s="392">
        <f>J63*E64</f>
        <v>126680.64321249998</v>
      </c>
      <c r="K64" s="393"/>
      <c r="L64" s="392">
        <f>L63*E64</f>
        <v>129300.69692592502</v>
      </c>
      <c r="M64" s="393"/>
      <c r="N64" s="392">
        <f>N63*E64</f>
        <v>129097.62423125425</v>
      </c>
      <c r="O64" s="393"/>
      <c r="P64" s="17">
        <f>SUM(F64:O64)</f>
        <v>636647.35371967929</v>
      </c>
      <c r="Q64" s="49">
        <f>P63*E64</f>
        <v>636647.35371967917</v>
      </c>
      <c r="R64" s="37"/>
    </row>
    <row r="65" spans="1:17" ht="15" customHeight="1" thickBot="1" x14ac:dyDescent="0.3">
      <c r="A65" s="257" t="s">
        <v>31</v>
      </c>
      <c r="B65" s="258"/>
      <c r="C65" s="258"/>
      <c r="D65" s="258"/>
      <c r="E65" s="258"/>
      <c r="F65" s="259">
        <f>F61+F64</f>
        <v>420482.15299999999</v>
      </c>
      <c r="G65" s="260"/>
      <c r="H65" s="259">
        <f>H61+H64</f>
        <v>383533.94635000004</v>
      </c>
      <c r="I65" s="391"/>
      <c r="J65" s="259">
        <f>J61+J64</f>
        <v>415777.84571249998</v>
      </c>
      <c r="K65" s="391"/>
      <c r="L65" s="259">
        <f>L61+L64</f>
        <v>410000.07203092508</v>
      </c>
      <c r="M65" s="391"/>
      <c r="N65" s="259">
        <f>N61+N64</f>
        <v>409378.29274930421</v>
      </c>
      <c r="O65" s="391"/>
      <c r="P65" s="18">
        <f>SUM(F65:O65)</f>
        <v>2039172.3098427295</v>
      </c>
      <c r="Q65" s="48">
        <f>Q61+Q64</f>
        <v>2039172.3098427292</v>
      </c>
    </row>
    <row r="66" spans="1:17" s="3" customFormat="1" ht="15" thickTop="1" x14ac:dyDescent="0.2">
      <c r="A66" s="31"/>
    </row>
    <row r="67" spans="1:17" ht="14.25" x14ac:dyDescent="0.2">
      <c r="A67" s="165" t="s">
        <v>45</v>
      </c>
      <c r="B67" s="165"/>
      <c r="C67" s="165"/>
      <c r="D67" s="165"/>
      <c r="E67" s="165"/>
      <c r="F67" s="165"/>
      <c r="G67" s="165"/>
      <c r="H67" s="110"/>
    </row>
    <row r="68" spans="1:17" x14ac:dyDescent="0.2">
      <c r="A68" s="66"/>
      <c r="B68" s="66"/>
      <c r="C68" s="66"/>
      <c r="D68" s="66"/>
      <c r="E68" s="66"/>
      <c r="F68" s="66"/>
      <c r="G68" s="66"/>
      <c r="H68" s="66"/>
    </row>
    <row r="69" spans="1:17" ht="15" x14ac:dyDescent="0.25">
      <c r="A69" s="166" t="s">
        <v>48</v>
      </c>
      <c r="B69" s="166"/>
      <c r="C69" s="166"/>
      <c r="D69" s="166"/>
      <c r="E69" s="166"/>
      <c r="F69" s="166"/>
      <c r="G69" s="166"/>
      <c r="H69" s="111"/>
    </row>
    <row r="70" spans="1:17" ht="14.25" customHeight="1" x14ac:dyDescent="0.2">
      <c r="A70" s="167" t="s">
        <v>79</v>
      </c>
      <c r="B70" s="167"/>
      <c r="C70" s="167"/>
      <c r="D70" s="167"/>
      <c r="E70" s="167"/>
      <c r="F70" s="167"/>
      <c r="G70" s="167"/>
      <c r="H70" s="167"/>
    </row>
    <row r="71" spans="1:17" ht="14.25" x14ac:dyDescent="0.2">
      <c r="A71" s="111"/>
      <c r="B71" s="111"/>
      <c r="C71" s="111"/>
      <c r="D71" s="111"/>
      <c r="E71" s="111"/>
      <c r="F71" s="111"/>
      <c r="G71" s="111"/>
      <c r="H71" s="111"/>
    </row>
    <row r="72" spans="1:17" ht="12.75" customHeight="1" x14ac:dyDescent="0.2">
      <c r="A72" s="251" t="s">
        <v>49</v>
      </c>
      <c r="B72" s="251"/>
      <c r="C72" s="251"/>
      <c r="D72" s="251"/>
      <c r="E72" s="251"/>
      <c r="F72" s="251"/>
      <c r="G72" s="251"/>
      <c r="H72" s="251"/>
    </row>
    <row r="73" spans="1:17" ht="12.75" customHeight="1" x14ac:dyDescent="0.2">
      <c r="A73" s="251"/>
      <c r="B73" s="251"/>
      <c r="C73" s="251"/>
      <c r="D73" s="251"/>
      <c r="E73" s="251"/>
      <c r="F73" s="251"/>
      <c r="G73" s="251"/>
      <c r="H73" s="251"/>
    </row>
    <row r="74" spans="1:17" ht="12.75" customHeight="1" x14ac:dyDescent="0.2">
      <c r="A74" s="251"/>
      <c r="B74" s="251"/>
      <c r="C74" s="251"/>
      <c r="D74" s="251"/>
      <c r="E74" s="251"/>
      <c r="F74" s="251"/>
      <c r="G74" s="251"/>
      <c r="H74" s="251"/>
    </row>
    <row r="75" spans="1:17" ht="12.75" customHeight="1" x14ac:dyDescent="0.2">
      <c r="A75" s="251"/>
      <c r="B75" s="251"/>
      <c r="C75" s="251"/>
      <c r="D75" s="251"/>
      <c r="E75" s="251"/>
      <c r="F75" s="251"/>
      <c r="G75" s="251"/>
      <c r="H75" s="251"/>
    </row>
    <row r="76" spans="1:17" ht="15" x14ac:dyDescent="0.25">
      <c r="B76" s="112"/>
      <c r="C76" s="112"/>
      <c r="D76" s="112"/>
      <c r="E76" s="112"/>
      <c r="F76" s="112"/>
      <c r="G76" s="112"/>
      <c r="H76" s="112"/>
    </row>
    <row r="78" spans="1:17" ht="15" x14ac:dyDescent="0.25">
      <c r="A78" s="112" t="s">
        <v>80</v>
      </c>
    </row>
  </sheetData>
  <mergeCells count="295">
    <mergeCell ref="A72:H75"/>
    <mergeCell ref="A1:P1"/>
    <mergeCell ref="H5:J5"/>
    <mergeCell ref="K5:L5"/>
    <mergeCell ref="O2:P5"/>
    <mergeCell ref="A6:P6"/>
    <mergeCell ref="A7:E7"/>
    <mergeCell ref="F7:G7"/>
    <mergeCell ref="H7:I7"/>
    <mergeCell ref="J7:K7"/>
    <mergeCell ref="L7:M7"/>
    <mergeCell ref="N7:O7"/>
    <mergeCell ref="P7:P8"/>
    <mergeCell ref="A8:O8"/>
    <mergeCell ref="A9:C9"/>
    <mergeCell ref="A10:C10"/>
    <mergeCell ref="A15:C15"/>
    <mergeCell ref="A62:E62"/>
    <mergeCell ref="F62:G62"/>
    <mergeCell ref="H62:I62"/>
    <mergeCell ref="J62:K62"/>
    <mergeCell ref="L62:M62"/>
    <mergeCell ref="N62:O62"/>
    <mergeCell ref="A13:C13"/>
    <mergeCell ref="A14:C14"/>
    <mergeCell ref="A11:C11"/>
    <mergeCell ref="A12:C12"/>
    <mergeCell ref="H21:I21"/>
    <mergeCell ref="J21:K21"/>
    <mergeCell ref="L21:M21"/>
    <mergeCell ref="N21:O21"/>
    <mergeCell ref="N18:O18"/>
    <mergeCell ref="A19:P19"/>
    <mergeCell ref="A20:E20"/>
    <mergeCell ref="F20:G20"/>
    <mergeCell ref="H20:I20"/>
    <mergeCell ref="J20:K20"/>
    <mergeCell ref="L20:M20"/>
    <mergeCell ref="N20:O20"/>
    <mergeCell ref="A16:C16"/>
    <mergeCell ref="A21:E21"/>
    <mergeCell ref="F21:G21"/>
    <mergeCell ref="A17:E17"/>
    <mergeCell ref="A18:E18"/>
    <mergeCell ref="F18:G18"/>
    <mergeCell ref="H18:I18"/>
    <mergeCell ref="J18:K18"/>
    <mergeCell ref="L18:M18"/>
    <mergeCell ref="A23:E23"/>
    <mergeCell ref="F23:G23"/>
    <mergeCell ref="H23:I23"/>
    <mergeCell ref="J23:K23"/>
    <mergeCell ref="L23:M23"/>
    <mergeCell ref="N23:O23"/>
    <mergeCell ref="A22:E22"/>
    <mergeCell ref="F22:G22"/>
    <mergeCell ref="H22:I22"/>
    <mergeCell ref="J22:K22"/>
    <mergeCell ref="L22:M22"/>
    <mergeCell ref="N22:O22"/>
    <mergeCell ref="A25:E25"/>
    <mergeCell ref="F25:G25"/>
    <mergeCell ref="H25:I25"/>
    <mergeCell ref="J25:K25"/>
    <mergeCell ref="L25:M25"/>
    <mergeCell ref="N25:O25"/>
    <mergeCell ref="A24:E24"/>
    <mergeCell ref="F24:G24"/>
    <mergeCell ref="H24:I24"/>
    <mergeCell ref="J24:K24"/>
    <mergeCell ref="L24:M24"/>
    <mergeCell ref="N24:O24"/>
    <mergeCell ref="A27:P27"/>
    <mergeCell ref="A28:E28"/>
    <mergeCell ref="F28:G28"/>
    <mergeCell ref="H28:I28"/>
    <mergeCell ref="J28:K28"/>
    <mergeCell ref="L28:M28"/>
    <mergeCell ref="N28:O28"/>
    <mergeCell ref="A26:E26"/>
    <mergeCell ref="F26:G26"/>
    <mergeCell ref="H26:I26"/>
    <mergeCell ref="J26:K26"/>
    <mergeCell ref="L26:M26"/>
    <mergeCell ref="N26:O26"/>
    <mergeCell ref="A30:E30"/>
    <mergeCell ref="F30:G30"/>
    <mergeCell ref="H30:I30"/>
    <mergeCell ref="J30:K30"/>
    <mergeCell ref="L30:M30"/>
    <mergeCell ref="N30:O30"/>
    <mergeCell ref="A29:E29"/>
    <mergeCell ref="F29:G29"/>
    <mergeCell ref="H29:I29"/>
    <mergeCell ref="J29:K29"/>
    <mergeCell ref="L29:M29"/>
    <mergeCell ref="N29:O29"/>
    <mergeCell ref="A32:P32"/>
    <mergeCell ref="A33:E33"/>
    <mergeCell ref="F33:G33"/>
    <mergeCell ref="H33:I33"/>
    <mergeCell ref="J33:K33"/>
    <mergeCell ref="L33:M33"/>
    <mergeCell ref="N33:O33"/>
    <mergeCell ref="A31:E31"/>
    <mergeCell ref="F31:G31"/>
    <mergeCell ref="H31:I31"/>
    <mergeCell ref="J31:K31"/>
    <mergeCell ref="L31:M31"/>
    <mergeCell ref="N31:O31"/>
    <mergeCell ref="A35:E35"/>
    <mergeCell ref="F35:G35"/>
    <mergeCell ref="H35:I35"/>
    <mergeCell ref="J35:K35"/>
    <mergeCell ref="L35:M35"/>
    <mergeCell ref="N35:O35"/>
    <mergeCell ref="A34:E34"/>
    <mergeCell ref="F34:G34"/>
    <mergeCell ref="H34:I34"/>
    <mergeCell ref="J34:K34"/>
    <mergeCell ref="L34:M34"/>
    <mergeCell ref="N34:O34"/>
    <mergeCell ref="A37:P37"/>
    <mergeCell ref="A38:E38"/>
    <mergeCell ref="F38:G38"/>
    <mergeCell ref="H38:I38"/>
    <mergeCell ref="J38:K38"/>
    <mergeCell ref="L38:M38"/>
    <mergeCell ref="N38:O38"/>
    <mergeCell ref="A36:E36"/>
    <mergeCell ref="F36:G36"/>
    <mergeCell ref="H36:I36"/>
    <mergeCell ref="J36:K36"/>
    <mergeCell ref="L36:M36"/>
    <mergeCell ref="N36:O36"/>
    <mergeCell ref="A40:E40"/>
    <mergeCell ref="F40:G40"/>
    <mergeCell ref="H40:I40"/>
    <mergeCell ref="J40:K40"/>
    <mergeCell ref="L40:M40"/>
    <mergeCell ref="N40:O40"/>
    <mergeCell ref="A39:E39"/>
    <mergeCell ref="F39:G39"/>
    <mergeCell ref="H39:I39"/>
    <mergeCell ref="J39:K39"/>
    <mergeCell ref="L39:M39"/>
    <mergeCell ref="N39:O39"/>
    <mergeCell ref="A42:P42"/>
    <mergeCell ref="A43:B43"/>
    <mergeCell ref="C43:E43"/>
    <mergeCell ref="F43:G43"/>
    <mergeCell ref="H43:I43"/>
    <mergeCell ref="J43:K43"/>
    <mergeCell ref="L43:M43"/>
    <mergeCell ref="N43:O43"/>
    <mergeCell ref="A41:E41"/>
    <mergeCell ref="F41:G41"/>
    <mergeCell ref="H41:I41"/>
    <mergeCell ref="J41:K41"/>
    <mergeCell ref="L41:M41"/>
    <mergeCell ref="N41:O41"/>
    <mergeCell ref="N44:O44"/>
    <mergeCell ref="C45:E45"/>
    <mergeCell ref="F45:G45"/>
    <mergeCell ref="H45:I45"/>
    <mergeCell ref="J45:K45"/>
    <mergeCell ref="L45:M45"/>
    <mergeCell ref="N45:O45"/>
    <mergeCell ref="A44:B46"/>
    <mergeCell ref="C44:E44"/>
    <mergeCell ref="F44:G44"/>
    <mergeCell ref="H44:I44"/>
    <mergeCell ref="J44:K44"/>
    <mergeCell ref="L44:M44"/>
    <mergeCell ref="C46:E46"/>
    <mergeCell ref="F46:G46"/>
    <mergeCell ref="H46:I46"/>
    <mergeCell ref="J46:K46"/>
    <mergeCell ref="L46:M46"/>
    <mergeCell ref="N46:O46"/>
    <mergeCell ref="A47:B47"/>
    <mergeCell ref="C47:E47"/>
    <mergeCell ref="F47:G47"/>
    <mergeCell ref="H47:I47"/>
    <mergeCell ref="J47:K47"/>
    <mergeCell ref="L47:M47"/>
    <mergeCell ref="N47:O47"/>
    <mergeCell ref="N48:O48"/>
    <mergeCell ref="C49:E49"/>
    <mergeCell ref="F49:G49"/>
    <mergeCell ref="H49:I49"/>
    <mergeCell ref="J49:K49"/>
    <mergeCell ref="L49:M49"/>
    <mergeCell ref="N49:O49"/>
    <mergeCell ref="A48:B50"/>
    <mergeCell ref="C48:E48"/>
    <mergeCell ref="F48:G48"/>
    <mergeCell ref="H48:I48"/>
    <mergeCell ref="J48:K48"/>
    <mergeCell ref="L48:M48"/>
    <mergeCell ref="C50:E50"/>
    <mergeCell ref="F50:G50"/>
    <mergeCell ref="H50:I50"/>
    <mergeCell ref="L50:M50"/>
    <mergeCell ref="N50:O50"/>
    <mergeCell ref="A51:B51"/>
    <mergeCell ref="C51:E51"/>
    <mergeCell ref="F51:G51"/>
    <mergeCell ref="H51:I51"/>
    <mergeCell ref="J51:K51"/>
    <mergeCell ref="L51:M51"/>
    <mergeCell ref="N51:O51"/>
    <mergeCell ref="J50:K50"/>
    <mergeCell ref="N52:O52"/>
    <mergeCell ref="C53:E53"/>
    <mergeCell ref="F53:G53"/>
    <mergeCell ref="H53:I53"/>
    <mergeCell ref="J53:K53"/>
    <mergeCell ref="L53:M53"/>
    <mergeCell ref="N53:O53"/>
    <mergeCell ref="A52:B54"/>
    <mergeCell ref="C52:E52"/>
    <mergeCell ref="F52:G52"/>
    <mergeCell ref="H52:I52"/>
    <mergeCell ref="J52:K52"/>
    <mergeCell ref="L52:M52"/>
    <mergeCell ref="C54:E54"/>
    <mergeCell ref="F54:G54"/>
    <mergeCell ref="H54:I54"/>
    <mergeCell ref="J54:K54"/>
    <mergeCell ref="L54:M54"/>
    <mergeCell ref="N54:O54"/>
    <mergeCell ref="A56:E56"/>
    <mergeCell ref="F56:G56"/>
    <mergeCell ref="H56:I56"/>
    <mergeCell ref="J56:K56"/>
    <mergeCell ref="L56:M56"/>
    <mergeCell ref="N56:O56"/>
    <mergeCell ref="A55:E55"/>
    <mergeCell ref="F55:G55"/>
    <mergeCell ref="H55:I55"/>
    <mergeCell ref="J55:K55"/>
    <mergeCell ref="L55:M55"/>
    <mergeCell ref="N55:O55"/>
    <mergeCell ref="A59:E59"/>
    <mergeCell ref="F59:G59"/>
    <mergeCell ref="H59:I59"/>
    <mergeCell ref="J59:K59"/>
    <mergeCell ref="L59:M59"/>
    <mergeCell ref="N59:O59"/>
    <mergeCell ref="A57:P57"/>
    <mergeCell ref="A58:E58"/>
    <mergeCell ref="F58:G58"/>
    <mergeCell ref="H58:I58"/>
    <mergeCell ref="J58:K58"/>
    <mergeCell ref="L58:M58"/>
    <mergeCell ref="N58:O58"/>
    <mergeCell ref="L63:M63"/>
    <mergeCell ref="N63:O63"/>
    <mergeCell ref="A61:E61"/>
    <mergeCell ref="F61:G61"/>
    <mergeCell ref="H61:I61"/>
    <mergeCell ref="J61:K61"/>
    <mergeCell ref="L61:M61"/>
    <mergeCell ref="N61:O61"/>
    <mergeCell ref="A60:E60"/>
    <mergeCell ref="F60:G60"/>
    <mergeCell ref="H60:I60"/>
    <mergeCell ref="J60:K60"/>
    <mergeCell ref="L60:M60"/>
    <mergeCell ref="N60:O60"/>
    <mergeCell ref="A67:G67"/>
    <mergeCell ref="A70:H70"/>
    <mergeCell ref="A69:G69"/>
    <mergeCell ref="D2:N2"/>
    <mergeCell ref="D3:N3"/>
    <mergeCell ref="D4:N4"/>
    <mergeCell ref="C5:F5"/>
    <mergeCell ref="A2:B5"/>
    <mergeCell ref="A65:E65"/>
    <mergeCell ref="F65:G65"/>
    <mergeCell ref="H65:I65"/>
    <mergeCell ref="J65:K65"/>
    <mergeCell ref="L65:M65"/>
    <mergeCell ref="N65:O65"/>
    <mergeCell ref="A64:D64"/>
    <mergeCell ref="F64:G64"/>
    <mergeCell ref="H64:I64"/>
    <mergeCell ref="J64:K64"/>
    <mergeCell ref="L64:M64"/>
    <mergeCell ref="N64:O64"/>
    <mergeCell ref="A63:E63"/>
    <mergeCell ref="F63:G63"/>
    <mergeCell ref="H63:I63"/>
    <mergeCell ref="J63:K63"/>
  </mergeCells>
  <printOptions horizontalCentered="1"/>
  <pageMargins left="0" right="0" top="0.25" bottom="0" header="0.3" footer="0.3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Instructions</vt:lpstr>
      <vt:lpstr>1 Year Worksheet</vt:lpstr>
      <vt:lpstr>1 Year with Subcontract</vt:lpstr>
      <vt:lpstr>2 Year Worksheet</vt:lpstr>
      <vt:lpstr>3 Year Worksheet</vt:lpstr>
      <vt:lpstr>4 Year Worksheet</vt:lpstr>
      <vt:lpstr>5 Year Worksheet</vt:lpstr>
      <vt:lpstr>Sample</vt:lpstr>
      <vt:lpstr>'1 Year with Subcontract'!Print_Area</vt:lpstr>
      <vt:lpstr>'1 Year Worksheet'!Print_Area</vt:lpstr>
      <vt:lpstr>'2 Year Worksheet'!Print_Area</vt:lpstr>
      <vt:lpstr>'3 Year Worksheet'!Print_Area</vt:lpstr>
      <vt:lpstr>'4 Year Worksheet'!Print_Area</vt:lpstr>
      <vt:lpstr>'5 Year Worksheet'!Print_Area</vt:lpstr>
      <vt:lpstr>Sample!Print_Area</vt:lpstr>
    </vt:vector>
  </TitlesOfParts>
  <Company>Baylor College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Kline</dc:creator>
  <cp:lastModifiedBy>Hailee Poe</cp:lastModifiedBy>
  <cp:lastPrinted>2017-01-31T21:22:52Z</cp:lastPrinted>
  <dcterms:created xsi:type="dcterms:W3CDTF">2000-10-30T20:56:12Z</dcterms:created>
  <dcterms:modified xsi:type="dcterms:W3CDTF">2025-10-07T18:57:33Z</dcterms:modified>
</cp:coreProperties>
</file>